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2165" activeTab="1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0">diff!$A$1:$N$60</definedName>
    <definedName name="_xlnm.Print_Area" localSheetId="1">Sheet1!$A$1:$X$60</definedName>
  </definedNames>
  <calcPr calcId="145621"/>
</workbook>
</file>

<file path=xl/calcChain.xml><?xml version="1.0" encoding="utf-8"?>
<calcChain xmlns="http://schemas.openxmlformats.org/spreadsheetml/2006/main">
  <c r="U10" i="1" l="1"/>
  <c r="V10" i="1"/>
  <c r="X10" i="1"/>
  <c r="X14" i="1"/>
  <c r="X33" i="1"/>
  <c r="X37" i="1"/>
  <c r="X39" i="1"/>
  <c r="X40" i="1"/>
  <c r="X41" i="1"/>
  <c r="X47" i="1"/>
  <c r="X48" i="1"/>
  <c r="X52" i="1"/>
  <c r="X53" i="1"/>
  <c r="I57" i="4" l="1"/>
  <c r="H57" i="4"/>
  <c r="G57" i="4"/>
  <c r="F57" i="4"/>
  <c r="I56" i="4"/>
  <c r="H56" i="4"/>
  <c r="G56" i="4"/>
  <c r="F56" i="4"/>
  <c r="I55" i="4"/>
  <c r="H55" i="4"/>
  <c r="G55" i="4"/>
  <c r="F55" i="4"/>
  <c r="I54" i="4"/>
  <c r="H54" i="4"/>
  <c r="G54" i="4"/>
  <c r="F54" i="4"/>
  <c r="I53" i="4"/>
  <c r="H53" i="4"/>
  <c r="G53" i="4"/>
  <c r="F53" i="4"/>
  <c r="I52" i="4"/>
  <c r="H52" i="4"/>
  <c r="G52" i="4"/>
  <c r="F52" i="4"/>
  <c r="E51" i="4"/>
  <c r="I50" i="4"/>
  <c r="H50" i="4"/>
  <c r="G50" i="4"/>
  <c r="F50" i="4"/>
  <c r="F49" i="4"/>
  <c r="I48" i="4"/>
  <c r="H48" i="4"/>
  <c r="G48" i="4"/>
  <c r="F48" i="4"/>
  <c r="I47" i="4"/>
  <c r="H47" i="4"/>
  <c r="G47" i="4"/>
  <c r="F47" i="4"/>
  <c r="E46" i="4"/>
  <c r="I45" i="4"/>
  <c r="H45" i="4"/>
  <c r="G45" i="4"/>
  <c r="F45" i="4"/>
  <c r="I44" i="4"/>
  <c r="H44" i="4"/>
  <c r="G44" i="4"/>
  <c r="F44" i="4"/>
  <c r="E43" i="4"/>
  <c r="E42" i="4"/>
  <c r="I41" i="4"/>
  <c r="H41" i="4"/>
  <c r="G41" i="4"/>
  <c r="F41" i="4"/>
  <c r="I40" i="4"/>
  <c r="H40" i="4"/>
  <c r="G40" i="4"/>
  <c r="F40" i="4"/>
  <c r="I39" i="4"/>
  <c r="I38" i="4" s="1"/>
  <c r="H39" i="4"/>
  <c r="G39" i="4"/>
  <c r="F39" i="4"/>
  <c r="E38" i="4"/>
  <c r="I37" i="4"/>
  <c r="H37" i="4"/>
  <c r="G37" i="4"/>
  <c r="F37" i="4"/>
  <c r="I34" i="4"/>
  <c r="H34" i="4"/>
  <c r="G34" i="4"/>
  <c r="F34" i="4"/>
  <c r="I33" i="4"/>
  <c r="H33" i="4"/>
  <c r="G33" i="4"/>
  <c r="F33" i="4"/>
  <c r="I32" i="4"/>
  <c r="H32" i="4"/>
  <c r="G32" i="4"/>
  <c r="F32" i="4"/>
  <c r="I31" i="4"/>
  <c r="H31" i="4"/>
  <c r="G31" i="4"/>
  <c r="F31" i="4"/>
  <c r="F30" i="4"/>
  <c r="I29" i="4"/>
  <c r="H29" i="4"/>
  <c r="G29" i="4"/>
  <c r="F29" i="4"/>
  <c r="E28" i="4"/>
  <c r="I27" i="4"/>
  <c r="H27" i="4"/>
  <c r="G27" i="4"/>
  <c r="F27" i="4"/>
  <c r="F26" i="4"/>
  <c r="I25" i="4"/>
  <c r="H25" i="4"/>
  <c r="G25" i="4"/>
  <c r="F25" i="4"/>
  <c r="I24" i="4"/>
  <c r="H24" i="4"/>
  <c r="G24" i="4"/>
  <c r="F24" i="4"/>
  <c r="I23" i="4"/>
  <c r="E23" i="4"/>
  <c r="I22" i="4"/>
  <c r="H22" i="4"/>
  <c r="G22" i="4"/>
  <c r="F22" i="4"/>
  <c r="I21" i="4"/>
  <c r="H21" i="4"/>
  <c r="G21" i="4"/>
  <c r="F21" i="4"/>
  <c r="F20" i="4" s="1"/>
  <c r="E20" i="4"/>
  <c r="I18" i="4"/>
  <c r="H18" i="4"/>
  <c r="G18" i="4"/>
  <c r="F18" i="4"/>
  <c r="I17" i="4"/>
  <c r="H17" i="4"/>
  <c r="G17" i="4"/>
  <c r="F17" i="4"/>
  <c r="I16" i="4"/>
  <c r="H16" i="4"/>
  <c r="G16" i="4"/>
  <c r="F16" i="4"/>
  <c r="E15" i="4"/>
  <c r="I14" i="4"/>
  <c r="H14" i="4"/>
  <c r="G14" i="4"/>
  <c r="F14" i="4"/>
  <c r="E11" i="4"/>
  <c r="I10" i="4"/>
  <c r="H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G28" i="4" l="1"/>
  <c r="G51" i="4"/>
  <c r="I28" i="4"/>
  <c r="H46" i="4"/>
  <c r="G43" i="4"/>
  <c r="H15" i="4"/>
  <c r="H20" i="4"/>
  <c r="F23" i="4"/>
  <c r="F19" i="4" s="1"/>
  <c r="F28" i="4"/>
  <c r="H38" i="4"/>
  <c r="G46" i="4"/>
  <c r="I20" i="4"/>
  <c r="I19" i="4" s="1"/>
  <c r="G15" i="4"/>
  <c r="I51" i="4"/>
  <c r="H51" i="4"/>
  <c r="E36" i="4"/>
  <c r="F11" i="4"/>
  <c r="H23" i="4"/>
  <c r="H28" i="4"/>
  <c r="F43" i="4"/>
  <c r="G11" i="4"/>
  <c r="I15" i="4"/>
  <c r="G20" i="4"/>
  <c r="H11" i="4"/>
  <c r="F15" i="4"/>
  <c r="E19" i="4"/>
  <c r="E13" i="4" s="1"/>
  <c r="G38" i="4"/>
  <c r="H43" i="4"/>
  <c r="F46" i="4"/>
  <c r="F51" i="4"/>
  <c r="I11" i="4"/>
  <c r="G23" i="4"/>
  <c r="I43" i="4"/>
  <c r="I46" i="4"/>
  <c r="W8" i="1"/>
  <c r="W7" i="1"/>
  <c r="W57" i="1"/>
  <c r="W56" i="1"/>
  <c r="W55" i="1"/>
  <c r="W54" i="1"/>
  <c r="W50" i="1"/>
  <c r="W44" i="1"/>
  <c r="W34" i="1"/>
  <c r="W33" i="1"/>
  <c r="W32" i="1"/>
  <c r="W31" i="1"/>
  <c r="W29" i="1"/>
  <c r="W27" i="1"/>
  <c r="W25" i="1"/>
  <c r="W24" i="1"/>
  <c r="W22" i="1"/>
  <c r="W21" i="1"/>
  <c r="W18" i="1"/>
  <c r="W17" i="1"/>
  <c r="W16" i="1"/>
  <c r="W9" i="1"/>
  <c r="X57" i="1"/>
  <c r="X56" i="1"/>
  <c r="X55" i="1"/>
  <c r="X54" i="1"/>
  <c r="X50" i="1"/>
  <c r="X45" i="1"/>
  <c r="X44" i="1"/>
  <c r="X34" i="1"/>
  <c r="X32" i="1"/>
  <c r="X31" i="1"/>
  <c r="X29" i="1"/>
  <c r="X27" i="1"/>
  <c r="X25" i="1"/>
  <c r="X24" i="1"/>
  <c r="X22" i="1"/>
  <c r="X21" i="1"/>
  <c r="X18" i="1"/>
  <c r="X17" i="1"/>
  <c r="X16" i="1"/>
  <c r="X9" i="1"/>
  <c r="X8" i="1"/>
  <c r="X7" i="1"/>
  <c r="V57" i="1"/>
  <c r="V56" i="1"/>
  <c r="V55" i="1"/>
  <c r="V54" i="1"/>
  <c r="V53" i="1"/>
  <c r="V52" i="1"/>
  <c r="V50" i="1"/>
  <c r="V48" i="1"/>
  <c r="V47" i="1"/>
  <c r="V45" i="1"/>
  <c r="V44" i="1"/>
  <c r="V41" i="1"/>
  <c r="V40" i="1"/>
  <c r="V39" i="1"/>
  <c r="V37" i="1"/>
  <c r="V34" i="1"/>
  <c r="V33" i="1"/>
  <c r="V32" i="1"/>
  <c r="V31" i="1"/>
  <c r="V29" i="1"/>
  <c r="V27" i="1"/>
  <c r="V25" i="1"/>
  <c r="V24" i="1"/>
  <c r="V22" i="1"/>
  <c r="V21" i="1"/>
  <c r="V18" i="1"/>
  <c r="V17" i="1"/>
  <c r="V16" i="1"/>
  <c r="V14" i="1"/>
  <c r="V9" i="1"/>
  <c r="V8" i="1"/>
  <c r="V7" i="1"/>
  <c r="U57" i="1"/>
  <c r="U56" i="1"/>
  <c r="U55" i="1"/>
  <c r="U54" i="1"/>
  <c r="U53" i="1"/>
  <c r="U52" i="1"/>
  <c r="U50" i="1"/>
  <c r="U48" i="1"/>
  <c r="U47" i="1"/>
  <c r="U45" i="1"/>
  <c r="U44" i="1"/>
  <c r="U41" i="1"/>
  <c r="U40" i="1"/>
  <c r="U39" i="1"/>
  <c r="U37" i="1"/>
  <c r="U34" i="1"/>
  <c r="U33" i="1"/>
  <c r="U32" i="1"/>
  <c r="U31" i="1"/>
  <c r="U29" i="1"/>
  <c r="U27" i="1"/>
  <c r="U25" i="1"/>
  <c r="U24" i="1"/>
  <c r="U22" i="1"/>
  <c r="U21" i="1"/>
  <c r="U18" i="1"/>
  <c r="U17" i="1"/>
  <c r="U16" i="1"/>
  <c r="U14" i="1"/>
  <c r="U9" i="1"/>
  <c r="U8" i="1"/>
  <c r="U7" i="1"/>
  <c r="X38" i="1"/>
  <c r="G42" i="4" l="1"/>
  <c r="G36" i="4" s="1"/>
  <c r="F13" i="4"/>
  <c r="H42" i="4"/>
  <c r="H36" i="4" s="1"/>
  <c r="H19" i="4"/>
  <c r="H13" i="4" s="1"/>
  <c r="E59" i="4"/>
  <c r="E60" i="4" s="1"/>
  <c r="I13" i="4"/>
  <c r="G19" i="4"/>
  <c r="G13" i="4" s="1"/>
  <c r="F42" i="4"/>
  <c r="F36" i="4" s="1"/>
  <c r="I42" i="4"/>
  <c r="I36" i="4" s="1"/>
  <c r="V38" i="1"/>
  <c r="H59" i="4" l="1"/>
  <c r="H60" i="4" s="1"/>
  <c r="G59" i="4"/>
  <c r="G60" i="4" s="1"/>
  <c r="I59" i="4"/>
  <c r="I60" i="4" s="1"/>
  <c r="F59" i="4"/>
  <c r="F60" i="4" s="1"/>
  <c r="I57" i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29" i="1"/>
  <c r="I27" i="1"/>
  <c r="I25" i="1"/>
  <c r="I24" i="1"/>
  <c r="I23" i="1"/>
  <c r="I22" i="1"/>
  <c r="I21" i="1"/>
  <c r="I18" i="1"/>
  <c r="I17" i="1"/>
  <c r="I16" i="1"/>
  <c r="I14" i="1"/>
  <c r="I10" i="1"/>
  <c r="I9" i="1"/>
  <c r="I8" i="1"/>
  <c r="I7" i="1"/>
  <c r="X51" i="1" l="1"/>
  <c r="X46" i="1"/>
  <c r="X23" i="1" l="1"/>
  <c r="X20" i="1"/>
  <c r="W20" i="1"/>
  <c r="X28" i="1"/>
  <c r="X15" i="1"/>
  <c r="X11" i="1"/>
  <c r="X43" i="1" l="1"/>
  <c r="X19" i="1"/>
  <c r="W15" i="1"/>
  <c r="X36" i="1" l="1"/>
  <c r="X42" i="1"/>
  <c r="H57" i="1"/>
  <c r="H56" i="1"/>
  <c r="H55" i="1"/>
  <c r="H54" i="1"/>
  <c r="H53" i="1"/>
  <c r="H52" i="1"/>
  <c r="H50" i="1"/>
  <c r="H48" i="1"/>
  <c r="H47" i="1"/>
  <c r="H45" i="1"/>
  <c r="H44" i="1"/>
  <c r="H41" i="1"/>
  <c r="H40" i="1"/>
  <c r="H39" i="1"/>
  <c r="H37" i="1"/>
  <c r="H34" i="1"/>
  <c r="H33" i="1"/>
  <c r="H32" i="1"/>
  <c r="H31" i="1"/>
  <c r="H29" i="1"/>
  <c r="H27" i="1"/>
  <c r="H25" i="1"/>
  <c r="H24" i="1"/>
  <c r="H22" i="1"/>
  <c r="H21" i="1"/>
  <c r="H18" i="1"/>
  <c r="H17" i="1"/>
  <c r="H16" i="1"/>
  <c r="H14" i="1"/>
  <c r="H10" i="1"/>
  <c r="H9" i="1"/>
  <c r="H8" i="1"/>
  <c r="H7" i="1"/>
  <c r="X13" i="1" l="1"/>
  <c r="W37" i="1"/>
  <c r="W39" i="1"/>
  <c r="W40" i="1"/>
  <c r="W41" i="1"/>
  <c r="W45" i="1"/>
  <c r="W47" i="1"/>
  <c r="W48" i="1"/>
  <c r="W52" i="1"/>
  <c r="W53" i="1"/>
  <c r="W14" i="1"/>
  <c r="W11" i="1" l="1"/>
  <c r="W10" i="1"/>
  <c r="X60" i="1"/>
  <c r="X59" i="1"/>
  <c r="W38" i="1"/>
  <c r="W51" i="1"/>
  <c r="W23" i="1"/>
  <c r="W43" i="1"/>
  <c r="W28" i="1"/>
  <c r="W46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7" i="1"/>
  <c r="G34" i="1"/>
  <c r="G33" i="1"/>
  <c r="G32" i="1"/>
  <c r="G31" i="1"/>
  <c r="G29" i="1"/>
  <c r="G27" i="1"/>
  <c r="G25" i="1"/>
  <c r="G24" i="1"/>
  <c r="G22" i="1"/>
  <c r="G21" i="1"/>
  <c r="G18" i="1"/>
  <c r="G17" i="1"/>
  <c r="G16" i="1"/>
  <c r="G14" i="1"/>
  <c r="G9" i="1"/>
  <c r="G8" i="1"/>
  <c r="G7" i="1"/>
  <c r="V43" i="1" l="1"/>
  <c r="V20" i="1"/>
  <c r="V28" i="1"/>
  <c r="V46" i="1"/>
  <c r="V51" i="1"/>
  <c r="W36" i="1" l="1"/>
  <c r="W42" i="1"/>
  <c r="W13" i="1"/>
  <c r="W19" i="1"/>
  <c r="V15" i="1"/>
  <c r="V11" i="1"/>
  <c r="V42" i="1"/>
  <c r="V19" i="1" l="1"/>
  <c r="V23" i="1"/>
  <c r="V36" i="1"/>
  <c r="W60" i="1" l="1"/>
  <c r="W59" i="1"/>
  <c r="V13" i="1"/>
  <c r="I11" i="1"/>
  <c r="U11" i="1"/>
  <c r="F11" i="1"/>
  <c r="G11" i="1"/>
  <c r="H11" i="1"/>
  <c r="U51" i="1"/>
  <c r="U46" i="1"/>
  <c r="U38" i="1"/>
  <c r="U28" i="1"/>
  <c r="U42" i="1" l="1"/>
  <c r="U43" i="1"/>
  <c r="V60" i="1"/>
  <c r="V59" i="1"/>
  <c r="I28" i="1"/>
  <c r="U20" i="1"/>
  <c r="U15" i="1"/>
  <c r="U23" i="1"/>
  <c r="U19" i="1" l="1"/>
  <c r="U13" i="1" l="1"/>
  <c r="U36" i="1"/>
  <c r="H51" i="1"/>
  <c r="H43" i="1"/>
  <c r="G28" i="1"/>
  <c r="G46" i="1"/>
  <c r="H20" i="1"/>
  <c r="H46" i="1"/>
  <c r="F51" i="1"/>
  <c r="F46" i="1"/>
  <c r="F43" i="1"/>
  <c r="F42" i="1" l="1"/>
  <c r="G38" i="1"/>
  <c r="G51" i="1"/>
  <c r="H23" i="1"/>
  <c r="G15" i="1"/>
  <c r="H38" i="1"/>
  <c r="G20" i="1"/>
  <c r="H28" i="1"/>
  <c r="G23" i="1"/>
  <c r="H15" i="1"/>
  <c r="G43" i="1"/>
  <c r="H42" i="1"/>
  <c r="U60" i="1" l="1"/>
  <c r="U59" i="1"/>
  <c r="G42" i="1"/>
  <c r="H19" i="1"/>
  <c r="G19" i="1"/>
  <c r="F23" i="1" l="1"/>
  <c r="F15" i="1"/>
  <c r="F20" i="1"/>
  <c r="F28" i="1"/>
  <c r="F19" i="1" l="1"/>
  <c r="F13" i="1" l="1"/>
  <c r="E11" i="1"/>
  <c r="E15" i="1"/>
  <c r="I15" i="1"/>
  <c r="E20" i="1"/>
  <c r="E23" i="1"/>
  <c r="E28" i="1"/>
  <c r="E38" i="1"/>
  <c r="I38" i="1"/>
  <c r="E43" i="1"/>
  <c r="I43" i="1"/>
  <c r="E46" i="1"/>
  <c r="I46" i="1"/>
  <c r="E51" i="1"/>
  <c r="I42" i="1" l="1"/>
  <c r="H36" i="1"/>
  <c r="H13" i="1"/>
  <c r="E42" i="1"/>
  <c r="E36" i="1" s="1"/>
  <c r="E19" i="1"/>
  <c r="E13" i="1" s="1"/>
  <c r="G36" i="1"/>
  <c r="G13" i="1"/>
  <c r="H59" i="1" l="1"/>
  <c r="G59" i="1"/>
  <c r="E59" i="1"/>
  <c r="E60" i="1" l="1"/>
  <c r="G60" i="1"/>
  <c r="H60" i="1"/>
  <c r="F36" i="1"/>
  <c r="F59" i="1" l="1"/>
  <c r="F60" i="1" l="1"/>
  <c r="I20" i="1"/>
  <c r="I19" i="1" l="1"/>
  <c r="I51" i="1"/>
  <c r="I36" i="1" l="1"/>
  <c r="I13" i="1"/>
  <c r="I59" i="1" l="1"/>
  <c r="I60" i="1" l="1"/>
</calcChain>
</file>

<file path=xl/sharedStrings.xml><?xml version="1.0" encoding="utf-8"?>
<sst xmlns="http://schemas.openxmlformats.org/spreadsheetml/2006/main" count="175" uniqueCount="40">
  <si>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</si>
  <si>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</si>
  <si>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</si>
  <si>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</si>
  <si>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</si>
  <si>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</si>
  <si>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</si>
  <si>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</si>
  <si>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</si>
  <si>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</si>
  <si>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</si>
  <si>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</si>
  <si>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</si>
  <si>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</si>
  <si>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</si>
  <si>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</si>
  <si>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</si>
  <si>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</si>
  <si>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</si>
  <si>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</si>
  <si>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</si>
  <si>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</si>
  <si>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</si>
  <si>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</si>
  <si>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</si>
  <si>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</si>
  <si>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</si>
  <si>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</si>
  <si>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</si>
  <si>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</si>
  <si>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</si>
  <si>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</si>
  <si>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</si>
  <si>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</si>
  <si>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</si>
  <si>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</si>
  <si>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di</t>
  </si>
  <si>
    <t>old</t>
  </si>
  <si>
    <t>OLD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</si>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</sst>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25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sz val="8"/>
      <name val="Arial"/>
      <family val="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sz val="14"/>
      <color theme="1"/>
      <name val="Tahoma"/>
      <family val="2"/>
    </font>
    <font>
      <sz val="14"/>
      <color theme="0"/>
      <name val="Tahoma"/>
      <family val="2"/>
    </font>
    <font>
      <b/>
      <sz val="14"/>
      <color indexed="9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6"/>
      <name val="Arial"/>
      <family val="2"/>
    </font>
    <font>
      <sz val="18"/>
      <name val="Arial"/>
      <family val="2"/>
    </font>
    <font>
      <sz val="28"/>
      <name val="Arial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20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sz val="20"/>
      <color theme="0"/>
      <name val="Tahoma"/>
      <family val="2"/>
    </font>
    <font>
      <b/>
      <sz val="20"/>
      <color theme="0"/>
      <name val="Tahoma"/>
      <family val="2"/>
    </font>
    <font>
      <b/>
      <sz val="20"/>
      <color indexed="9"/>
      <name val="Tahoma"/>
      <family val="2"/>
    </font>
    <font>
      <i/>
      <sz val="20"/>
      <color indexed="5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6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</cellStyleXfs>
  <cellXfs count="158">
    <xf numFmtId="0" fontId="0" fillId="0" borderId="0" xfId="0"/>
    <xf numFmtId="3" fontId="2" fillId="0" borderId="0" xfId="0" quotePrefix="1" applyNumberFormat="1" applyFont="1" applyFill="1" applyBorder="1" applyAlignment="1">
      <alignment horizontal="left" vertical="center"/>
    </xf>
    <xf numFmtId="0" fontId="0" fillId="0" borderId="0" xfId="0" applyAlignment="1"/>
    <xf numFmtId="0" fontId="0" fillId="0" borderId="1" xfId="0" applyBorder="1"/>
    <xf numFmtId="3" fontId="5" fillId="0" borderId="0" xfId="0" quotePrefix="1" applyNumberFormat="1" applyFont="1" applyAlignment="1">
      <alignment horizontal="center" vertical="top"/>
    </xf>
    <xf numFmtId="3" fontId="5" fillId="0" borderId="0" xfId="0" applyNumberFormat="1" applyFont="1" applyAlignment="1">
      <alignment horizontal="center" vertical="top"/>
    </xf>
    <xf numFmtId="0" fontId="6" fillId="0" borderId="0" xfId="0" applyFont="1"/>
    <xf numFmtId="3" fontId="5" fillId="0" borderId="0" xfId="0" applyNumberFormat="1" applyFont="1" applyBorder="1"/>
    <xf numFmtId="187" fontId="5" fillId="0" borderId="0" xfId="0" applyNumberFormat="1" applyFont="1" applyAlignment="1">
      <alignment horizontal="right"/>
    </xf>
    <xf numFmtId="0" fontId="7" fillId="3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187" fontId="7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 indent="2"/>
    </xf>
    <xf numFmtId="37" fontId="5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7" fontId="7" fillId="2" borderId="1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/>
    <xf numFmtId="3" fontId="7" fillId="0" borderId="0" xfId="0" applyNumberFormat="1" applyFont="1" applyBorder="1" applyAlignment="1"/>
    <xf numFmtId="37" fontId="7" fillId="0" borderId="0" xfId="0" applyNumberFormat="1" applyFont="1" applyBorder="1" applyAlignment="1"/>
    <xf numFmtId="3" fontId="7" fillId="2" borderId="0" xfId="0" applyNumberFormat="1" applyFont="1" applyFill="1" applyBorder="1" applyAlignment="1">
      <alignment vertical="center"/>
    </xf>
    <xf numFmtId="37" fontId="7" fillId="2" borderId="0" xfId="1" applyNumberFormat="1" applyFont="1" applyFill="1" applyBorder="1" applyAlignment="1">
      <alignment vertical="center"/>
    </xf>
    <xf numFmtId="3" fontId="7" fillId="2" borderId="0" xfId="1" applyNumberFormat="1" applyFont="1" applyFill="1" applyBorder="1" applyAlignment="1">
      <alignment vertical="center"/>
    </xf>
    <xf numFmtId="3" fontId="5" fillId="0" borderId="0" xfId="0" applyNumberFormat="1" applyFont="1"/>
    <xf numFmtId="3" fontId="7" fillId="0" borderId="0" xfId="0" applyNumberFormat="1" applyFont="1" applyBorder="1" applyAlignment="1">
      <alignment vertical="center"/>
    </xf>
    <xf numFmtId="37" fontId="10" fillId="0" borderId="0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left" vertical="center"/>
    </xf>
    <xf numFmtId="37" fontId="9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11" fillId="0" borderId="0" xfId="0" applyNumberFormat="1" applyFont="1" applyFill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 indent="2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 vertical="center"/>
    </xf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2" borderId="0" xfId="0" applyNumberFormat="1" applyFont="1" applyFill="1" applyBorder="1"/>
    <xf numFmtId="37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7" fillId="2" borderId="1" xfId="0" quotePrefix="1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/>
    <xf numFmtId="37" fontId="7" fillId="2" borderId="1" xfId="1" applyNumberFormat="1" applyFont="1" applyFill="1" applyBorder="1" applyAlignment="1">
      <alignment vertical="center"/>
    </xf>
    <xf numFmtId="3" fontId="7" fillId="2" borderId="1" xfId="1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" fillId="0" borderId="0" xfId="0" applyFont="1"/>
    <xf numFmtId="0" fontId="15" fillId="0" borderId="0" xfId="0" applyFont="1" applyAlignment="1">
      <alignment horizontal="center"/>
    </xf>
    <xf numFmtId="3" fontId="0" fillId="0" borderId="0" xfId="0" applyNumberFormat="1"/>
    <xf numFmtId="0" fontId="0" fillId="4" borderId="0" xfId="0" applyFill="1"/>
    <xf numFmtId="37" fontId="5" fillId="4" borderId="0" xfId="0" applyNumberFormat="1" applyFont="1" applyFill="1" applyBorder="1" applyAlignment="1">
      <alignment vertical="center"/>
    </xf>
    <xf numFmtId="37" fontId="9" fillId="4" borderId="0" xfId="0" applyNumberFormat="1" applyFont="1" applyFill="1" applyBorder="1" applyAlignment="1">
      <alignment vertical="center"/>
    </xf>
    <xf numFmtId="3" fontId="7" fillId="4" borderId="1" xfId="0" applyNumberFormat="1" applyFont="1" applyFill="1" applyBorder="1" applyAlignment="1">
      <alignment vertical="center"/>
    </xf>
    <xf numFmtId="0" fontId="0" fillId="4" borderId="0" xfId="0" applyFill="1" applyAlignment="1"/>
    <xf numFmtId="3" fontId="7" fillId="4" borderId="0" xfId="1" applyNumberFormat="1" applyFont="1" applyFill="1" applyBorder="1" applyAlignment="1">
      <alignment vertical="center"/>
    </xf>
    <xf numFmtId="37" fontId="10" fillId="4" borderId="0" xfId="1" applyNumberFormat="1" applyFont="1" applyFill="1" applyBorder="1" applyAlignment="1">
      <alignment vertical="center"/>
    </xf>
    <xf numFmtId="37" fontId="5" fillId="4" borderId="0" xfId="1" applyNumberFormat="1" applyFont="1" applyFill="1" applyBorder="1" applyAlignment="1">
      <alignment vertical="center"/>
    </xf>
    <xf numFmtId="3" fontId="5" fillId="4" borderId="0" xfId="1" applyNumberFormat="1" applyFont="1" applyFill="1" applyBorder="1" applyAlignment="1">
      <alignment vertical="center"/>
    </xf>
    <xf numFmtId="37" fontId="5" fillId="4" borderId="0" xfId="1" applyNumberFormat="1" applyFont="1" applyFill="1" applyBorder="1" applyAlignment="1">
      <alignment horizontal="right" vertical="center"/>
    </xf>
    <xf numFmtId="37" fontId="12" fillId="4" borderId="0" xfId="1" applyNumberFormat="1" applyFont="1" applyFill="1" applyBorder="1" applyAlignment="1">
      <alignment vertical="center"/>
    </xf>
    <xf numFmtId="37" fontId="7" fillId="4" borderId="0" xfId="1" applyNumberFormat="1" applyFont="1" applyFill="1" applyBorder="1" applyAlignment="1">
      <alignment vertical="center"/>
    </xf>
    <xf numFmtId="37" fontId="9" fillId="4" borderId="0" xfId="1" applyNumberFormat="1" applyFont="1" applyFill="1" applyBorder="1" applyAlignment="1">
      <alignment vertical="center"/>
    </xf>
    <xf numFmtId="3" fontId="7" fillId="4" borderId="1" xfId="1" applyNumberFormat="1" applyFont="1" applyFill="1" applyBorder="1" applyAlignment="1">
      <alignment vertical="center"/>
    </xf>
    <xf numFmtId="3" fontId="5" fillId="4" borderId="0" xfId="0" quotePrefix="1" applyNumberFormat="1" applyFont="1" applyFill="1" applyBorder="1" applyAlignment="1">
      <alignment horizontal="right" vertical="center"/>
    </xf>
    <xf numFmtId="188" fontId="4" fillId="0" borderId="0" xfId="0" quotePrefix="1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188" fontId="18" fillId="0" borderId="0" xfId="0" quotePrefix="1" applyNumberFormat="1" applyFont="1" applyAlignment="1">
      <alignment horizontal="center" vertical="center"/>
    </xf>
    <xf numFmtId="0" fontId="18" fillId="0" borderId="0" xfId="0" applyFont="1"/>
    <xf numFmtId="3" fontId="18" fillId="0" borderId="0" xfId="0" quotePrefix="1" applyNumberFormat="1" applyFont="1" applyAlignment="1">
      <alignment horizontal="center" vertical="top"/>
    </xf>
    <xf numFmtId="3" fontId="18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horizontal="center" vertical="center"/>
    </xf>
    <xf numFmtId="3" fontId="18" fillId="0" borderId="0" xfId="0" applyNumberFormat="1" applyFont="1" applyBorder="1"/>
    <xf numFmtId="187" fontId="18" fillId="0" borderId="0" xfId="0" applyNumberFormat="1" applyFont="1" applyAlignment="1">
      <alignment horizontal="right"/>
    </xf>
    <xf numFmtId="0" fontId="19" fillId="4" borderId="1" xfId="2" applyFont="1" applyFill="1" applyBorder="1" applyAlignment="1">
      <alignment horizontal="center" vertical="center"/>
    </xf>
    <xf numFmtId="0" fontId="19" fillId="0" borderId="0" xfId="0" applyFont="1"/>
    <xf numFmtId="3" fontId="19" fillId="3" borderId="2" xfId="0" applyNumberFormat="1" applyFont="1" applyFill="1" applyBorder="1" applyAlignment="1">
      <alignment horizontal="center"/>
    </xf>
    <xf numFmtId="0" fontId="19" fillId="3" borderId="2" xfId="0" applyNumberFormat="1" applyFont="1" applyFill="1" applyBorder="1" applyAlignment="1">
      <alignment horizontal="right" vertical="center"/>
    </xf>
    <xf numFmtId="0" fontId="19" fillId="3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3" fontId="19" fillId="0" borderId="0" xfId="0" applyNumberFormat="1" applyFont="1" applyBorder="1"/>
    <xf numFmtId="3" fontId="18" fillId="0" borderId="0" xfId="0" applyNumberFormat="1" applyFont="1" applyBorder="1" applyAlignment="1">
      <alignment vertical="center"/>
    </xf>
    <xf numFmtId="187" fontId="19" fillId="0" borderId="0" xfId="0" applyNumberFormat="1" applyFont="1" applyBorder="1" applyAlignment="1">
      <alignment vertical="center"/>
    </xf>
    <xf numFmtId="3" fontId="18" fillId="0" borderId="0" xfId="0" applyNumberFormat="1" applyFont="1" applyBorder="1" applyAlignment="1"/>
    <xf numFmtId="3" fontId="18" fillId="0" borderId="0" xfId="0" applyNumberFormat="1" applyFont="1" applyBorder="1" applyAlignment="1">
      <alignment horizontal="left" indent="2"/>
    </xf>
    <xf numFmtId="37" fontId="18" fillId="0" borderId="0" xfId="0" applyNumberFormat="1" applyFont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37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3" fontId="19" fillId="2" borderId="1" xfId="0" applyNumberFormat="1" applyFont="1" applyFill="1" applyBorder="1" applyAlignment="1">
      <alignment vertical="center"/>
    </xf>
    <xf numFmtId="37" fontId="19" fillId="2" borderId="1" xfId="0" applyNumberFormat="1" applyFont="1" applyFill="1" applyBorder="1" applyAlignment="1">
      <alignment vertical="center"/>
    </xf>
    <xf numFmtId="0" fontId="18" fillId="0" borderId="1" xfId="0" applyFont="1" applyBorder="1"/>
    <xf numFmtId="3" fontId="19" fillId="0" borderId="0" xfId="0" applyNumberFormat="1" applyFont="1" applyFill="1" applyBorder="1" applyAlignment="1"/>
    <xf numFmtId="3" fontId="19" fillId="0" borderId="0" xfId="0" applyNumberFormat="1" applyFont="1" applyBorder="1" applyAlignment="1"/>
    <xf numFmtId="37" fontId="19" fillId="0" borderId="0" xfId="0" applyNumberFormat="1" applyFont="1" applyBorder="1" applyAlignment="1"/>
    <xf numFmtId="3" fontId="22" fillId="0" borderId="0" xfId="0" applyNumberFormat="1" applyFont="1" applyBorder="1" applyAlignment="1"/>
    <xf numFmtId="37" fontId="22" fillId="0" borderId="0" xfId="0" applyNumberFormat="1" applyFont="1" applyBorder="1" applyAlignment="1"/>
    <xf numFmtId="3" fontId="21" fillId="0" borderId="0" xfId="0" applyNumberFormat="1" applyFont="1" applyAlignment="1"/>
    <xf numFmtId="0" fontId="18" fillId="0" borderId="0" xfId="0" applyFont="1" applyAlignment="1"/>
    <xf numFmtId="3" fontId="19" fillId="2" borderId="0" xfId="0" applyNumberFormat="1" applyFont="1" applyFill="1" applyBorder="1" applyAlignment="1">
      <alignment vertical="center"/>
    </xf>
    <xf numFmtId="37" fontId="19" fillId="2" borderId="0" xfId="1" applyNumberFormat="1" applyFont="1" applyFill="1" applyBorder="1" applyAlignment="1">
      <alignment vertical="center"/>
    </xf>
    <xf numFmtId="3" fontId="19" fillId="2" borderId="0" xfId="1" applyNumberFormat="1" applyFont="1" applyFill="1" applyBorder="1" applyAlignment="1">
      <alignment vertical="center"/>
    </xf>
    <xf numFmtId="3" fontId="18" fillId="0" borderId="0" xfId="0" applyNumberFormat="1" applyFont="1"/>
    <xf numFmtId="3" fontId="19" fillId="0" borderId="0" xfId="0" applyNumberFormat="1" applyFont="1" applyBorder="1" applyAlignment="1">
      <alignment vertical="center"/>
    </xf>
    <xf numFmtId="37" fontId="23" fillId="0" borderId="0" xfId="1" applyNumberFormat="1" applyFont="1" applyBorder="1" applyAlignment="1">
      <alignment vertical="center"/>
    </xf>
    <xf numFmtId="3" fontId="21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37" fontId="19" fillId="0" borderId="0" xfId="1" applyNumberFormat="1" applyFont="1" applyBorder="1" applyAlignment="1">
      <alignment vertical="center"/>
    </xf>
    <xf numFmtId="3" fontId="19" fillId="0" borderId="0" xfId="1" applyNumberFormat="1" applyFont="1" applyBorder="1" applyAlignment="1">
      <alignment vertical="center"/>
    </xf>
    <xf numFmtId="3" fontId="19" fillId="0" borderId="0" xfId="1" applyNumberFormat="1" applyFont="1" applyFill="1" applyBorder="1" applyAlignment="1">
      <alignment vertical="center"/>
    </xf>
    <xf numFmtId="3" fontId="18" fillId="0" borderId="0" xfId="0" applyNumberFormat="1" applyFont="1" applyBorder="1" applyAlignment="1">
      <alignment horizontal="left" vertical="center"/>
    </xf>
    <xf numFmtId="37" fontId="18" fillId="0" borderId="0" xfId="1" applyNumberFormat="1" applyFont="1" applyBorder="1" applyAlignment="1">
      <alignment vertical="center"/>
    </xf>
    <xf numFmtId="3" fontId="18" fillId="0" borderId="0" xfId="1" applyNumberFormat="1" applyFont="1" applyBorder="1" applyAlignment="1">
      <alignment vertical="center"/>
    </xf>
    <xf numFmtId="37" fontId="18" fillId="0" borderId="0" xfId="1" applyNumberFormat="1" applyFont="1" applyFill="1" applyBorder="1" applyAlignment="1">
      <alignment vertical="center"/>
    </xf>
    <xf numFmtId="3" fontId="18" fillId="0" borderId="0" xfId="0" applyNumberFormat="1" applyFont="1" applyFill="1" applyBorder="1" applyAlignment="1">
      <alignment horizontal="left" vertical="center"/>
    </xf>
    <xf numFmtId="3" fontId="19" fillId="0" borderId="0" xfId="0" applyNumberFormat="1" applyFont="1" applyFill="1" applyBorder="1" applyAlignment="1">
      <alignment vertical="center"/>
    </xf>
    <xf numFmtId="3" fontId="18" fillId="0" borderId="0" xfId="1" applyNumberFormat="1" applyFont="1" applyFill="1" applyBorder="1" applyAlignment="1">
      <alignment vertical="center"/>
    </xf>
    <xf numFmtId="3" fontId="18" fillId="0" borderId="0" xfId="0" quotePrefix="1" applyNumberFormat="1" applyFont="1" applyFill="1" applyBorder="1" applyAlignment="1">
      <alignment horizontal="left" vertical="center"/>
    </xf>
    <xf numFmtId="37" fontId="21" fillId="0" borderId="0" xfId="1" applyNumberFormat="1" applyFont="1" applyBorder="1" applyAlignment="1">
      <alignment vertical="center"/>
    </xf>
    <xf numFmtId="37" fontId="18" fillId="0" borderId="0" xfId="1" applyNumberFormat="1" applyFont="1" applyBorder="1" applyAlignment="1">
      <alignment horizontal="right" vertical="center"/>
    </xf>
    <xf numFmtId="37" fontId="18" fillId="0" borderId="0" xfId="1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vertical="center"/>
    </xf>
    <xf numFmtId="3" fontId="20" fillId="0" borderId="0" xfId="1" applyNumberFormat="1" applyFont="1" applyBorder="1" applyAlignment="1">
      <alignment vertical="center"/>
    </xf>
    <xf numFmtId="3" fontId="18" fillId="0" borderId="0" xfId="0" applyNumberFormat="1" applyFont="1" applyFill="1" applyBorder="1" applyAlignment="1">
      <alignment horizontal="left" vertical="center" indent="2"/>
    </xf>
    <xf numFmtId="3" fontId="19" fillId="0" borderId="0" xfId="0" applyNumberFormat="1" applyFont="1" applyFill="1" applyBorder="1"/>
    <xf numFmtId="3" fontId="19" fillId="0" borderId="0" xfId="0" applyNumberFormat="1" applyFont="1" applyFill="1" applyBorder="1" applyAlignment="1">
      <alignment horizontal="left" vertical="center"/>
    </xf>
    <xf numFmtId="37" fontId="22" fillId="0" borderId="0" xfId="1" applyNumberFormat="1" applyFont="1" applyBorder="1" applyAlignment="1">
      <alignment vertical="center"/>
    </xf>
    <xf numFmtId="3" fontId="22" fillId="0" borderId="0" xfId="1" applyNumberFormat="1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3" fontId="21" fillId="0" borderId="0" xfId="0" applyNumberFormat="1" applyFont="1" applyBorder="1"/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Fill="1" applyBorder="1"/>
    <xf numFmtId="3" fontId="22" fillId="0" borderId="0" xfId="0" applyNumberFormat="1" applyFont="1" applyBorder="1"/>
    <xf numFmtId="0" fontId="21" fillId="0" borderId="0" xfId="0" applyFont="1"/>
    <xf numFmtId="3" fontId="19" fillId="2" borderId="0" xfId="0" applyNumberFormat="1" applyFont="1" applyFill="1" applyBorder="1"/>
    <xf numFmtId="37" fontId="21" fillId="0" borderId="0" xfId="1" applyNumberFormat="1" applyFont="1" applyFill="1" applyBorder="1" applyAlignment="1">
      <alignment vertical="center"/>
    </xf>
    <xf numFmtId="37" fontId="19" fillId="0" borderId="0" xfId="1" applyNumberFormat="1" applyFont="1" applyFill="1" applyBorder="1" applyAlignment="1">
      <alignment vertical="center"/>
    </xf>
    <xf numFmtId="3" fontId="21" fillId="0" borderId="0" xfId="0" applyNumberFormat="1" applyFont="1"/>
    <xf numFmtId="37" fontId="22" fillId="0" borderId="0" xfId="1" applyNumberFormat="1" applyFont="1" applyFill="1" applyBorder="1" applyAlignment="1">
      <alignment vertical="center"/>
    </xf>
    <xf numFmtId="3" fontId="19" fillId="2" borderId="1" xfId="0" quotePrefix="1" applyNumberFormat="1" applyFont="1" applyFill="1" applyBorder="1" applyAlignment="1">
      <alignment horizontal="left" vertical="center"/>
    </xf>
    <xf numFmtId="3" fontId="19" fillId="2" borderId="1" xfId="0" applyNumberFormat="1" applyFont="1" applyFill="1" applyBorder="1"/>
    <xf numFmtId="37" fontId="19" fillId="2" borderId="1" xfId="1" applyNumberFormat="1" applyFont="1" applyFill="1" applyBorder="1" applyAlignment="1">
      <alignment vertical="center"/>
    </xf>
    <xf numFmtId="3" fontId="19" fillId="2" borderId="1" xfId="1" applyNumberFormat="1" applyFont="1" applyFill="1" applyBorder="1" applyAlignment="1">
      <alignment vertical="center"/>
    </xf>
    <xf numFmtId="3" fontId="18" fillId="0" borderId="0" xfId="0" quotePrefix="1" applyNumberFormat="1" applyFont="1" applyFill="1" applyBorder="1" applyAlignment="1">
      <alignment horizontal="right" vertical="center"/>
    </xf>
  </cellXfs>
  <cellStyles count="6">
    <cellStyle name="Comma" xfId="1" builtinId="3"/>
    <cellStyle name="Comma 2" xfId="3"/>
    <cellStyle name="Normal" xfId="0" builtinId="0"/>
    <cellStyle name="Normal 2" xfId="4"/>
    <cellStyle name="Normal 2 2" xfId="5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SECTORING/FINANCIAL/SECTORING%202014/FINANCIAL%20SECTOR/FINANCIAL%202014/&#3588;&#3619;&#3633;&#3657;&#3591;&#3607;&#3637;&#3656;%203%20Reconcile%20with%20real%20sector/FIN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8403</v>
          </cell>
          <cell r="G8">
            <v>0</v>
          </cell>
        </row>
        <row r="9">
          <cell r="F9">
            <v>97542</v>
          </cell>
          <cell r="G9">
            <v>0</v>
          </cell>
        </row>
        <row r="10">
          <cell r="F10">
            <v>27269</v>
          </cell>
          <cell r="G10">
            <v>0</v>
          </cell>
        </row>
        <row r="13">
          <cell r="F13">
            <v>277175</v>
          </cell>
          <cell r="G13">
            <v>-5152</v>
          </cell>
        </row>
        <row r="14">
          <cell r="F14">
            <v>-64144</v>
          </cell>
          <cell r="G14">
            <v>0</v>
          </cell>
        </row>
        <row r="16">
          <cell r="F16">
            <v>121542</v>
          </cell>
          <cell r="G16">
            <v>0</v>
          </cell>
        </row>
        <row r="17">
          <cell r="F17">
            <v>19600</v>
          </cell>
          <cell r="G17">
            <v>0</v>
          </cell>
        </row>
        <row r="18">
          <cell r="F18">
            <v>32423</v>
          </cell>
          <cell r="G18">
            <v>7950</v>
          </cell>
        </row>
        <row r="19">
          <cell r="F19">
            <v>-136602</v>
          </cell>
          <cell r="G19">
            <v>-11623</v>
          </cell>
        </row>
        <row r="21">
          <cell r="F21">
            <v>-439</v>
          </cell>
          <cell r="G21">
            <v>0</v>
          </cell>
        </row>
        <row r="22">
          <cell r="F22">
            <v>-103</v>
          </cell>
          <cell r="G22">
            <v>0</v>
          </cell>
        </row>
        <row r="23">
          <cell r="F23">
            <v>37231</v>
          </cell>
          <cell r="G23">
            <v>49842</v>
          </cell>
        </row>
        <row r="24">
          <cell r="F24">
            <v>36024</v>
          </cell>
          <cell r="G24">
            <v>2375</v>
          </cell>
        </row>
        <row r="25">
          <cell r="F25">
            <v>0</v>
          </cell>
          <cell r="G25">
            <v>141569</v>
          </cell>
        </row>
        <row r="26">
          <cell r="F26">
            <v>-152</v>
          </cell>
          <cell r="G26">
            <v>-257</v>
          </cell>
        </row>
        <row r="27">
          <cell r="F27">
            <v>476421</v>
          </cell>
          <cell r="G27">
            <v>705906</v>
          </cell>
        </row>
        <row r="30">
          <cell r="G30">
            <v>78479</v>
          </cell>
        </row>
        <row r="31">
          <cell r="G31">
            <v>36428</v>
          </cell>
        </row>
        <row r="32">
          <cell r="G32">
            <v>471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-14726</v>
          </cell>
          <cell r="G8">
            <v>0</v>
          </cell>
        </row>
        <row r="9">
          <cell r="F9">
            <v>12094</v>
          </cell>
          <cell r="G9">
            <v>0</v>
          </cell>
        </row>
        <row r="10">
          <cell r="F10">
            <v>480052</v>
          </cell>
          <cell r="G10">
            <v>0</v>
          </cell>
        </row>
        <row r="13">
          <cell r="F13">
            <v>-88199</v>
          </cell>
          <cell r="G13">
            <v>23504</v>
          </cell>
        </row>
        <row r="14">
          <cell r="F14">
            <v>0</v>
          </cell>
          <cell r="G14">
            <v>0</v>
          </cell>
        </row>
        <row r="16">
          <cell r="F16">
            <v>161519</v>
          </cell>
          <cell r="G16">
            <v>0</v>
          </cell>
        </row>
        <row r="17">
          <cell r="F17">
            <v>8349</v>
          </cell>
        </row>
        <row r="19">
          <cell r="F19">
            <v>84782</v>
          </cell>
          <cell r="G19">
            <v>2309</v>
          </cell>
        </row>
        <row r="21">
          <cell r="F21">
            <v>1516</v>
          </cell>
          <cell r="G21">
            <v>0</v>
          </cell>
        </row>
        <row r="22">
          <cell r="G22">
            <v>0</v>
          </cell>
        </row>
        <row r="23">
          <cell r="F23">
            <v>257658</v>
          </cell>
          <cell r="G23">
            <v>201568</v>
          </cell>
        </row>
        <row r="24">
          <cell r="F24">
            <v>343434</v>
          </cell>
          <cell r="G24">
            <v>415694</v>
          </cell>
        </row>
        <row r="25">
          <cell r="F25">
            <v>0</v>
          </cell>
          <cell r="G25">
            <v>88824</v>
          </cell>
        </row>
        <row r="26">
          <cell r="F26">
            <v>0</v>
          </cell>
          <cell r="G26">
            <v>0</v>
          </cell>
        </row>
        <row r="27">
          <cell r="F27">
            <v>-56882</v>
          </cell>
          <cell r="G27">
            <v>201431</v>
          </cell>
        </row>
        <row r="30">
          <cell r="G30">
            <v>343034</v>
          </cell>
        </row>
        <row r="31">
          <cell r="G31">
            <v>86271</v>
          </cell>
        </row>
        <row r="32">
          <cell r="G32">
            <v>496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102</v>
          </cell>
          <cell r="G8">
            <v>0</v>
          </cell>
        </row>
        <row r="9">
          <cell r="F9">
            <v>6283</v>
          </cell>
          <cell r="G9">
            <v>0</v>
          </cell>
        </row>
        <row r="10">
          <cell r="F10">
            <v>181907</v>
          </cell>
          <cell r="G10">
            <v>0</v>
          </cell>
        </row>
        <row r="13">
          <cell r="F13">
            <v>57396</v>
          </cell>
          <cell r="G13">
            <v>14252</v>
          </cell>
        </row>
        <row r="14">
          <cell r="F14">
            <v>33349</v>
          </cell>
          <cell r="G14">
            <v>0</v>
          </cell>
        </row>
        <row r="16">
          <cell r="F16">
            <v>64297</v>
          </cell>
          <cell r="G16">
            <v>0</v>
          </cell>
        </row>
        <row r="17">
          <cell r="F17">
            <v>-9783</v>
          </cell>
          <cell r="G17">
            <v>0</v>
          </cell>
        </row>
        <row r="19">
          <cell r="F19">
            <v>-86912</v>
          </cell>
          <cell r="G19">
            <v>47013</v>
          </cell>
        </row>
        <row r="21">
          <cell r="F21">
            <v>-299</v>
          </cell>
          <cell r="G21">
            <v>0</v>
          </cell>
        </row>
        <row r="22">
          <cell r="G22">
            <v>0</v>
          </cell>
        </row>
        <row r="23">
          <cell r="F23">
            <v>-5918</v>
          </cell>
          <cell r="G23">
            <v>168044</v>
          </cell>
        </row>
        <row r="24">
          <cell r="F24">
            <v>-46508</v>
          </cell>
          <cell r="G24">
            <v>293146</v>
          </cell>
        </row>
        <row r="25">
          <cell r="F25">
            <v>0</v>
          </cell>
          <cell r="G25">
            <v>58802</v>
          </cell>
        </row>
        <row r="26">
          <cell r="F26">
            <v>-16512</v>
          </cell>
          <cell r="G26">
            <v>38359</v>
          </cell>
        </row>
        <row r="27">
          <cell r="F27">
            <v>104986</v>
          </cell>
          <cell r="G27">
            <v>-138782</v>
          </cell>
        </row>
        <row r="30">
          <cell r="G30">
            <v>-129239</v>
          </cell>
        </row>
        <row r="31">
          <cell r="G31">
            <v>63241</v>
          </cell>
        </row>
        <row r="32">
          <cell r="G32">
            <v>5966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  <cell r="G6">
            <v>0</v>
          </cell>
        </row>
        <row r="8">
          <cell r="F8">
            <v>4786</v>
          </cell>
          <cell r="G8">
            <v>0</v>
          </cell>
        </row>
        <row r="9">
          <cell r="F9">
            <v>7488</v>
          </cell>
          <cell r="G9">
            <v>0</v>
          </cell>
        </row>
        <row r="10">
          <cell r="F10">
            <v>218854</v>
          </cell>
          <cell r="G10">
            <v>0</v>
          </cell>
        </row>
        <row r="13">
          <cell r="F13">
            <v>313826</v>
          </cell>
          <cell r="G13">
            <v>42051</v>
          </cell>
        </row>
        <row r="14">
          <cell r="F14">
            <v>-6746</v>
          </cell>
          <cell r="G14">
            <v>0</v>
          </cell>
        </row>
        <row r="15">
          <cell r="F15">
            <v>290024</v>
          </cell>
        </row>
        <row r="16">
          <cell r="F16">
            <v>285309</v>
          </cell>
          <cell r="G16">
            <v>0</v>
          </cell>
        </row>
        <row r="17">
          <cell r="F17">
            <v>4602</v>
          </cell>
          <cell r="G17">
            <v>0</v>
          </cell>
        </row>
        <row r="19">
          <cell r="F19">
            <v>113</v>
          </cell>
          <cell r="G19">
            <v>40894</v>
          </cell>
        </row>
        <row r="21">
          <cell r="F21">
            <v>-158</v>
          </cell>
          <cell r="G21">
            <v>0</v>
          </cell>
        </row>
        <row r="22">
          <cell r="G22">
            <v>0</v>
          </cell>
        </row>
        <row r="23">
          <cell r="F23">
            <v>104666</v>
          </cell>
          <cell r="G23">
            <v>-1700</v>
          </cell>
        </row>
        <row r="24">
          <cell r="F24">
            <v>387294</v>
          </cell>
          <cell r="G24">
            <v>549271.99999999988</v>
          </cell>
        </row>
        <row r="25">
          <cell r="F25">
            <v>0</v>
          </cell>
          <cell r="G25">
            <v>332287</v>
          </cell>
        </row>
        <row r="26">
          <cell r="F26">
            <v>398</v>
          </cell>
          <cell r="G26">
            <v>-26921</v>
          </cell>
        </row>
        <row r="27">
          <cell r="F27">
            <v>175035</v>
          </cell>
          <cell r="G27">
            <v>88641</v>
          </cell>
        </row>
        <row r="30">
          <cell r="G30">
            <v>521632</v>
          </cell>
        </row>
        <row r="31">
          <cell r="G31">
            <v>47415</v>
          </cell>
        </row>
        <row r="32">
          <cell r="G32">
            <v>3274</v>
          </cell>
        </row>
        <row r="33">
          <cell r="G33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zoomScale="60" zoomScaleNormal="60" workbookViewId="0">
      <selection activeCell="Q1" sqref="Q1:T1048576"/>
    </sheetView>
  </sheetViews>
  <sheetFormatPr defaultRowHeight="12.75" x14ac:dyDescent="0.2"/>
  <cols>
    <col min="1" max="3" width="4.7109375" customWidth="1"/>
    <col min="4" max="4" width="48.7109375" customWidth="1"/>
    <col min="5" max="9" width="20.7109375" hidden="1" customWidth="1"/>
    <col min="10" max="11" width="20.7109375" customWidth="1"/>
    <col min="12" max="12" width="21.140625" customWidth="1"/>
    <col min="13" max="13" width="21.28515625" customWidth="1"/>
    <col min="14" max="14" width="21.42578125" customWidth="1"/>
    <col min="18" max="18" width="27.42578125" customWidth="1"/>
    <col min="21" max="21" width="19.140625" customWidth="1"/>
  </cols>
  <sheetData>
    <row r="1" spans="1:25" ht="12" customHeight="1" x14ac:dyDescent="0.2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25" ht="24.75" hidden="1" customHeight="1" x14ac:dyDescent="0.25">
      <c r="A2" s="4"/>
      <c r="B2" s="4"/>
      <c r="C2" s="4"/>
      <c r="D2" s="4"/>
      <c r="E2" s="5"/>
      <c r="F2" s="4"/>
      <c r="G2" s="4"/>
      <c r="H2" s="4"/>
      <c r="I2" s="4"/>
      <c r="J2" s="4"/>
      <c r="K2" s="4"/>
      <c r="L2" s="6"/>
      <c r="M2" s="6"/>
    </row>
    <row r="3" spans="1:25" ht="24.95" customHeight="1" x14ac:dyDescent="0.2">
      <c r="A3" s="79" t="s">
        <v>27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25" ht="24.95" customHeight="1" x14ac:dyDescent="0.4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6"/>
      <c r="N4" s="8" t="s">
        <v>0</v>
      </c>
      <c r="R4" s="61" t="s">
        <v>37</v>
      </c>
    </row>
    <row r="5" spans="1:25" ht="30" customHeight="1" x14ac:dyDescent="0.25">
      <c r="A5" s="80"/>
      <c r="B5" s="80"/>
      <c r="C5" s="80"/>
      <c r="D5" s="80"/>
      <c r="E5" s="9">
        <v>2010</v>
      </c>
      <c r="F5" s="9">
        <v>2011</v>
      </c>
      <c r="G5" s="9">
        <v>2012</v>
      </c>
      <c r="H5" s="9">
        <v>2013</v>
      </c>
      <c r="I5" s="9">
        <v>2014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Q5" s="9">
        <v>2015</v>
      </c>
      <c r="R5" s="9">
        <v>2016</v>
      </c>
      <c r="S5" s="9">
        <v>2017</v>
      </c>
      <c r="T5" s="9">
        <v>2018</v>
      </c>
    </row>
    <row r="6" spans="1:25" ht="24.95" customHeight="1" x14ac:dyDescent="0.25">
      <c r="A6" s="10" t="s">
        <v>1</v>
      </c>
      <c r="B6" s="10"/>
      <c r="C6" s="11"/>
      <c r="D6" s="11"/>
      <c r="E6" s="12"/>
      <c r="F6" s="12"/>
      <c r="G6" s="12"/>
      <c r="H6" s="12"/>
      <c r="I6" s="12"/>
      <c r="J6" s="12"/>
      <c r="K6" s="12"/>
      <c r="L6" s="12"/>
      <c r="M6" s="6"/>
      <c r="N6" s="63"/>
    </row>
    <row r="7" spans="1:25" ht="24.95" customHeight="1" x14ac:dyDescent="0.3">
      <c r="A7" s="13" t="s">
        <v>2</v>
      </c>
      <c r="B7" s="14"/>
      <c r="C7" s="11"/>
      <c r="D7" s="11"/>
      <c r="E7" s="15">
        <v>162678</v>
      </c>
      <c r="F7" s="11">
        <f>[1]FIN2011!$G30</f>
        <v>78479</v>
      </c>
      <c r="G7" s="11">
        <f>[2]FIN2012!$G30</f>
        <v>343034</v>
      </c>
      <c r="H7" s="11">
        <f>[3]FIN2013!$G30</f>
        <v>-129239</v>
      </c>
      <c r="I7" s="11">
        <f>[4]FIN2014!$G30</f>
        <v>521632</v>
      </c>
      <c r="J7" s="11">
        <v>77188</v>
      </c>
      <c r="K7" s="11">
        <v>17805</v>
      </c>
      <c r="L7" s="11">
        <v>-287635</v>
      </c>
      <c r="M7" s="15">
        <v>-66</v>
      </c>
      <c r="N7" s="64"/>
      <c r="Q7">
        <v>35290</v>
      </c>
      <c r="R7" s="58">
        <v>344552</v>
      </c>
      <c r="S7">
        <v>491374</v>
      </c>
      <c r="T7">
        <v>-64226</v>
      </c>
      <c r="U7" s="58"/>
      <c r="V7" s="62"/>
      <c r="W7" s="62"/>
      <c r="X7" s="62"/>
      <c r="Y7" s="62"/>
    </row>
    <row r="8" spans="1:25" ht="24.95" customHeight="1" x14ac:dyDescent="0.3">
      <c r="A8" s="13" t="s">
        <v>3</v>
      </c>
      <c r="B8" s="14"/>
      <c r="C8" s="11"/>
      <c r="D8" s="11"/>
      <c r="E8" s="15">
        <v>-989</v>
      </c>
      <c r="F8" s="11">
        <f>[1]FIN2011!$G31</f>
        <v>36428</v>
      </c>
      <c r="G8" s="11">
        <f>[2]FIN2012!$G31</f>
        <v>86271</v>
      </c>
      <c r="H8" s="11">
        <f>[3]FIN2013!$G31</f>
        <v>63241</v>
      </c>
      <c r="I8" s="11">
        <f>[4]FIN2014!$G31</f>
        <v>47415</v>
      </c>
      <c r="J8" s="11">
        <v>1645</v>
      </c>
      <c r="K8" s="11">
        <v>24453</v>
      </c>
      <c r="L8" s="11">
        <v>-198176</v>
      </c>
      <c r="M8" s="15">
        <v>16</v>
      </c>
      <c r="N8" s="64"/>
      <c r="Q8">
        <v>57392</v>
      </c>
      <c r="R8" s="58">
        <v>10108</v>
      </c>
      <c r="S8">
        <v>48562</v>
      </c>
      <c r="T8">
        <v>90874</v>
      </c>
      <c r="V8" s="62"/>
      <c r="W8" s="62"/>
      <c r="X8" s="62"/>
      <c r="Y8" s="62"/>
    </row>
    <row r="9" spans="1:25" ht="24.95" customHeight="1" x14ac:dyDescent="0.3">
      <c r="A9" s="13" t="s">
        <v>4</v>
      </c>
      <c r="B9" s="14"/>
      <c r="C9" s="11"/>
      <c r="D9" s="11"/>
      <c r="E9" s="15">
        <v>340</v>
      </c>
      <c r="F9" s="11">
        <f>[1]FIN2011!$G32</f>
        <v>471</v>
      </c>
      <c r="G9" s="11">
        <f>[2]FIN2012!$G32</f>
        <v>496</v>
      </c>
      <c r="H9" s="11">
        <f>[3]FIN2013!$G32</f>
        <v>5966</v>
      </c>
      <c r="I9" s="11">
        <f>[4]FIN2014!$G32</f>
        <v>3274</v>
      </c>
      <c r="J9" s="11">
        <v>0</v>
      </c>
      <c r="K9" s="11">
        <v>0</v>
      </c>
      <c r="L9" s="16">
        <v>0</v>
      </c>
      <c r="M9" s="15">
        <v>0</v>
      </c>
      <c r="N9" s="64"/>
      <c r="Q9">
        <v>563</v>
      </c>
      <c r="R9" s="58">
        <v>1033</v>
      </c>
      <c r="S9">
        <v>216</v>
      </c>
      <c r="T9">
        <v>351</v>
      </c>
      <c r="V9" s="62"/>
      <c r="W9" s="62"/>
      <c r="X9" s="62"/>
      <c r="Y9" s="62"/>
    </row>
    <row r="10" spans="1:25" ht="24.95" customHeight="1" x14ac:dyDescent="0.25">
      <c r="A10" s="13" t="s">
        <v>5</v>
      </c>
      <c r="B10" s="14"/>
      <c r="C10" s="11"/>
      <c r="D10" s="11"/>
      <c r="E10" s="17">
        <v>0</v>
      </c>
      <c r="F10" s="18">
        <f>[1]FIN2011!$G33</f>
        <v>0</v>
      </c>
      <c r="G10" s="18">
        <v>0</v>
      </c>
      <c r="H10" s="18">
        <f>[3]FIN2013!$G33</f>
        <v>0</v>
      </c>
      <c r="I10" s="18">
        <f>[4]FIN2014!$G33</f>
        <v>0</v>
      </c>
      <c r="J10" s="18">
        <v>0</v>
      </c>
      <c r="K10" s="18">
        <v>0</v>
      </c>
      <c r="L10" s="18">
        <v>0</v>
      </c>
      <c r="M10" s="17">
        <v>0</v>
      </c>
      <c r="N10" s="65"/>
      <c r="S10">
        <v>0</v>
      </c>
      <c r="V10" s="62"/>
      <c r="W10" s="62"/>
      <c r="X10" s="62"/>
      <c r="Y10" s="62"/>
    </row>
    <row r="11" spans="1:25" s="3" customFormat="1" ht="24.95" customHeight="1" x14ac:dyDescent="0.2">
      <c r="A11" s="19" t="s">
        <v>6</v>
      </c>
      <c r="B11" s="19"/>
      <c r="C11" s="19"/>
      <c r="D11" s="19"/>
      <c r="E11" s="20">
        <f t="shared" ref="E11:I11" si="0">E7-E8-E9-E10</f>
        <v>163327</v>
      </c>
      <c r="F11" s="19">
        <f t="shared" si="0"/>
        <v>41580</v>
      </c>
      <c r="G11" s="19">
        <f t="shared" si="0"/>
        <v>256267</v>
      </c>
      <c r="H11" s="19">
        <f t="shared" si="0"/>
        <v>-198446</v>
      </c>
      <c r="I11" s="19">
        <f t="shared" si="0"/>
        <v>470943</v>
      </c>
      <c r="J11" s="19">
        <v>75543</v>
      </c>
      <c r="K11" s="19">
        <v>-6648</v>
      </c>
      <c r="L11" s="19">
        <v>-89459</v>
      </c>
      <c r="M11" s="19">
        <v>-82</v>
      </c>
      <c r="N11" s="66"/>
      <c r="Q11" s="3">
        <v>-22665</v>
      </c>
      <c r="R11" s="3">
        <v>333411</v>
      </c>
      <c r="S11" s="3">
        <v>442596</v>
      </c>
      <c r="T11" s="3">
        <v>-155451</v>
      </c>
      <c r="V11" s="62"/>
      <c r="W11" s="62"/>
      <c r="X11" s="62"/>
      <c r="Y11" s="62"/>
    </row>
    <row r="12" spans="1:25" s="2" customFormat="1" ht="30" customHeight="1" x14ac:dyDescent="0.25">
      <c r="A12" s="21" t="s">
        <v>7</v>
      </c>
      <c r="B12" s="22"/>
      <c r="C12" s="22"/>
      <c r="D12" s="22"/>
      <c r="E12" s="23"/>
      <c r="F12" s="22"/>
      <c r="G12" s="22"/>
      <c r="H12" s="22"/>
      <c r="I12" s="22"/>
      <c r="J12" s="22">
        <v>0</v>
      </c>
      <c r="K12" s="22">
        <v>0</v>
      </c>
      <c r="L12" s="22">
        <v>0</v>
      </c>
      <c r="M12" s="23">
        <v>0</v>
      </c>
      <c r="N12" s="67"/>
      <c r="V12" s="62"/>
      <c r="W12" s="62"/>
      <c r="X12" s="62"/>
      <c r="Y12" s="62"/>
    </row>
    <row r="13" spans="1:25" ht="24.95" customHeight="1" x14ac:dyDescent="0.35">
      <c r="A13" s="24" t="s">
        <v>31</v>
      </c>
      <c r="B13" s="24"/>
      <c r="C13" s="24"/>
      <c r="D13" s="24"/>
      <c r="E13" s="25">
        <f t="shared" ref="E13:I13" si="1">+E14+E15+E19+E28+E32+E33+E34</f>
        <v>868938</v>
      </c>
      <c r="F13" s="26">
        <f>+F14+F15+F19+F28+F32+F33+F34</f>
        <v>932190</v>
      </c>
      <c r="G13" s="26">
        <f t="shared" si="1"/>
        <v>1189597</v>
      </c>
      <c r="H13" s="26">
        <f t="shared" si="1"/>
        <v>282388</v>
      </c>
      <c r="I13" s="26">
        <f t="shared" si="1"/>
        <v>1495467</v>
      </c>
      <c r="J13" s="26">
        <v>-53278</v>
      </c>
      <c r="K13" s="26">
        <v>284557</v>
      </c>
      <c r="L13" s="26">
        <v>-327155</v>
      </c>
      <c r="M13" s="26">
        <v>1004</v>
      </c>
      <c r="N13" s="68"/>
      <c r="Q13">
        <v>510615</v>
      </c>
      <c r="R13" s="59">
        <v>761612</v>
      </c>
      <c r="S13">
        <v>1420512</v>
      </c>
      <c r="T13">
        <v>189894</v>
      </c>
      <c r="V13" s="62"/>
      <c r="W13" s="62"/>
      <c r="X13" s="62"/>
      <c r="Y13" s="62"/>
    </row>
    <row r="14" spans="1:25" ht="24.95" customHeight="1" x14ac:dyDescent="0.25">
      <c r="A14" s="27"/>
      <c r="B14" s="28" t="s">
        <v>29</v>
      </c>
      <c r="C14" s="28"/>
      <c r="D14" s="28"/>
      <c r="E14" s="29">
        <v>0</v>
      </c>
      <c r="F14" s="30">
        <f>[1]FIN2011!$F$6</f>
        <v>0</v>
      </c>
      <c r="G14" s="30">
        <f>[2]FIN2012!$F$6</f>
        <v>0</v>
      </c>
      <c r="H14" s="31">
        <f>[3]FIN2013!$F$6</f>
        <v>0</v>
      </c>
      <c r="I14" s="31">
        <f>[4]FIN2014!$F$6</f>
        <v>0</v>
      </c>
      <c r="J14" s="31">
        <v>0</v>
      </c>
      <c r="K14" s="31">
        <v>0</v>
      </c>
      <c r="L14" s="31">
        <v>0</v>
      </c>
      <c r="M14" s="29">
        <v>0</v>
      </c>
      <c r="N14" s="69"/>
      <c r="Q14">
        <v>0</v>
      </c>
      <c r="R14">
        <v>0</v>
      </c>
      <c r="S14">
        <v>0</v>
      </c>
      <c r="V14" s="62"/>
      <c r="W14" s="62"/>
      <c r="X14" s="62"/>
      <c r="Y14" s="62"/>
    </row>
    <row r="15" spans="1:25" ht="24.95" customHeight="1" x14ac:dyDescent="0.25">
      <c r="A15" s="27"/>
      <c r="B15" s="28" t="s">
        <v>8</v>
      </c>
      <c r="C15" s="28"/>
      <c r="D15" s="28"/>
      <c r="E15" s="32">
        <f t="shared" ref="E15:I15" si="2">SUM(E16:E18)</f>
        <v>62662</v>
      </c>
      <c r="F15" s="33">
        <f t="shared" si="2"/>
        <v>133214</v>
      </c>
      <c r="G15" s="33">
        <f t="shared" si="2"/>
        <v>477420</v>
      </c>
      <c r="H15" s="33">
        <f t="shared" si="2"/>
        <v>188292</v>
      </c>
      <c r="I15" s="33">
        <f t="shared" si="2"/>
        <v>231128</v>
      </c>
      <c r="J15" s="33">
        <v>128</v>
      </c>
      <c r="K15" s="33">
        <v>143</v>
      </c>
      <c r="L15" s="33">
        <v>-311</v>
      </c>
      <c r="M15" s="33">
        <v>-109</v>
      </c>
      <c r="N15" s="68"/>
      <c r="Q15">
        <v>-174626</v>
      </c>
      <c r="R15">
        <v>174600</v>
      </c>
      <c r="S15">
        <v>-77047</v>
      </c>
      <c r="T15">
        <v>53664</v>
      </c>
      <c r="V15" s="62"/>
      <c r="W15" s="62"/>
      <c r="X15" s="62"/>
      <c r="Y15" s="62"/>
    </row>
    <row r="16" spans="1:25" ht="24.95" customHeight="1" x14ac:dyDescent="0.25">
      <c r="A16" s="27"/>
      <c r="B16" s="27"/>
      <c r="C16" s="34" t="s">
        <v>9</v>
      </c>
      <c r="D16" s="28"/>
      <c r="E16" s="35">
        <v>5100</v>
      </c>
      <c r="F16" s="36">
        <f>[1]FIN2011!$F8</f>
        <v>8403</v>
      </c>
      <c r="G16" s="36">
        <f>[2]FIN2012!$F8</f>
        <v>-14726</v>
      </c>
      <c r="H16" s="36">
        <f>[3]FIN2013!$F8</f>
        <v>102</v>
      </c>
      <c r="I16" s="36">
        <f>[4]FIN2014!$F8</f>
        <v>4786</v>
      </c>
      <c r="J16" s="36">
        <v>128</v>
      </c>
      <c r="K16" s="36">
        <v>143</v>
      </c>
      <c r="L16" s="36">
        <v>-311</v>
      </c>
      <c r="M16" s="35">
        <v>0</v>
      </c>
      <c r="N16" s="70"/>
      <c r="Q16">
        <v>-360</v>
      </c>
      <c r="R16">
        <v>-4669</v>
      </c>
      <c r="S16">
        <v>1982</v>
      </c>
      <c r="T16">
        <v>-677</v>
      </c>
      <c r="V16" s="62"/>
      <c r="W16" s="62"/>
      <c r="X16" s="62"/>
      <c r="Y16" s="62"/>
    </row>
    <row r="17" spans="1:25" ht="24.95" customHeight="1" x14ac:dyDescent="0.25">
      <c r="A17" s="27"/>
      <c r="B17" s="27"/>
      <c r="C17" s="37" t="s">
        <v>10</v>
      </c>
      <c r="D17" s="28"/>
      <c r="E17" s="35">
        <v>-36597</v>
      </c>
      <c r="F17" s="36">
        <f>[1]FIN2011!$F9</f>
        <v>97542</v>
      </c>
      <c r="G17" s="36">
        <f>[2]FIN2012!$F9</f>
        <v>12094</v>
      </c>
      <c r="H17" s="36">
        <f>[3]FIN2013!$F9</f>
        <v>6283</v>
      </c>
      <c r="I17" s="36">
        <f>[4]FIN2014!$F9</f>
        <v>7488</v>
      </c>
      <c r="J17" s="36">
        <v>0</v>
      </c>
      <c r="K17" s="36">
        <v>0</v>
      </c>
      <c r="L17" s="36">
        <v>-18834</v>
      </c>
      <c r="M17" s="35">
        <v>-210</v>
      </c>
      <c r="N17" s="70"/>
      <c r="Q17">
        <v>-3484</v>
      </c>
      <c r="R17">
        <v>3987</v>
      </c>
      <c r="S17">
        <v>125102</v>
      </c>
      <c r="T17">
        <v>-42711</v>
      </c>
      <c r="V17" s="62"/>
      <c r="W17" s="62"/>
      <c r="X17" s="62"/>
      <c r="Y17" s="62"/>
    </row>
    <row r="18" spans="1:25" ht="24.95" customHeight="1" x14ac:dyDescent="0.25">
      <c r="A18" s="27"/>
      <c r="B18" s="27"/>
      <c r="C18" s="37" t="s">
        <v>11</v>
      </c>
      <c r="D18" s="28"/>
      <c r="E18" s="35">
        <v>94159</v>
      </c>
      <c r="F18" s="36">
        <f>[1]FIN2011!$F10</f>
        <v>27269</v>
      </c>
      <c r="G18" s="36">
        <f>[2]FIN2012!$F10</f>
        <v>480052</v>
      </c>
      <c r="H18" s="36">
        <f>[3]FIN2013!$F10</f>
        <v>181907</v>
      </c>
      <c r="I18" s="36">
        <f>[4]FIN2014!$F10</f>
        <v>218854</v>
      </c>
      <c r="J18" s="36">
        <v>0</v>
      </c>
      <c r="K18" s="36">
        <v>0</v>
      </c>
      <c r="L18" s="36">
        <v>18834</v>
      </c>
      <c r="M18" s="35">
        <v>101</v>
      </c>
      <c r="N18" s="70"/>
      <c r="Q18">
        <v>-170782</v>
      </c>
      <c r="R18">
        <v>175282</v>
      </c>
      <c r="S18">
        <v>-204131</v>
      </c>
      <c r="T18">
        <v>97052</v>
      </c>
      <c r="V18" s="62"/>
      <c r="W18" s="62"/>
      <c r="X18" s="62"/>
      <c r="Y18" s="62"/>
    </row>
    <row r="19" spans="1:25" ht="24.95" customHeight="1" x14ac:dyDescent="0.25">
      <c r="A19" s="27"/>
      <c r="B19" s="38" t="s">
        <v>12</v>
      </c>
      <c r="C19" s="38"/>
      <c r="D19" s="28"/>
      <c r="E19" s="32">
        <f t="shared" ref="E19:I19" si="3">+E20+E23</f>
        <v>591797</v>
      </c>
      <c r="F19" s="33">
        <f t="shared" si="3"/>
        <v>249994</v>
      </c>
      <c r="G19" s="33">
        <f t="shared" si="3"/>
        <v>166451</v>
      </c>
      <c r="H19" s="33">
        <f t="shared" si="3"/>
        <v>58347</v>
      </c>
      <c r="I19" s="33">
        <f t="shared" si="3"/>
        <v>597104</v>
      </c>
      <c r="J19" s="33">
        <v>-11881</v>
      </c>
      <c r="K19" s="33">
        <v>214692</v>
      </c>
      <c r="L19" s="33">
        <v>-162933</v>
      </c>
      <c r="M19" s="33">
        <v>-158475</v>
      </c>
      <c r="N19" s="68"/>
      <c r="O19" s="60" t="s">
        <v>36</v>
      </c>
      <c r="Q19">
        <v>632109</v>
      </c>
      <c r="R19">
        <v>261325</v>
      </c>
      <c r="S19">
        <v>824519</v>
      </c>
      <c r="T19">
        <v>89782</v>
      </c>
      <c r="V19" s="62"/>
      <c r="W19" s="62"/>
      <c r="X19" s="62"/>
      <c r="Y19" s="62"/>
    </row>
    <row r="20" spans="1:25" ht="24.95" customHeight="1" x14ac:dyDescent="0.25">
      <c r="A20" s="27"/>
      <c r="B20" s="27"/>
      <c r="C20" s="37" t="s">
        <v>13</v>
      </c>
      <c r="D20" s="28"/>
      <c r="E20" s="35">
        <f t="shared" ref="E20:I20" si="4">SUM(E21:E22)</f>
        <v>73182</v>
      </c>
      <c r="F20" s="36">
        <f t="shared" si="4"/>
        <v>213031</v>
      </c>
      <c r="G20" s="36">
        <f t="shared" si="4"/>
        <v>-88199</v>
      </c>
      <c r="H20" s="36">
        <f t="shared" si="4"/>
        <v>90745</v>
      </c>
      <c r="I20" s="36">
        <f t="shared" si="4"/>
        <v>307080</v>
      </c>
      <c r="J20" s="36">
        <v>-48916</v>
      </c>
      <c r="K20" s="36">
        <v>33737</v>
      </c>
      <c r="L20" s="36">
        <v>-38681</v>
      </c>
      <c r="M20" s="36">
        <v>543</v>
      </c>
      <c r="N20" s="71"/>
      <c r="Q20">
        <v>297582</v>
      </c>
      <c r="R20">
        <v>128339</v>
      </c>
      <c r="S20">
        <v>147729</v>
      </c>
      <c r="T20">
        <v>44280</v>
      </c>
      <c r="V20" s="62"/>
      <c r="W20" s="62"/>
      <c r="X20" s="62"/>
      <c r="Y20" s="62"/>
    </row>
    <row r="21" spans="1:25" ht="24.95" customHeight="1" x14ac:dyDescent="0.25">
      <c r="A21" s="27"/>
      <c r="B21" s="27"/>
      <c r="C21" s="27"/>
      <c r="D21" s="39" t="s">
        <v>14</v>
      </c>
      <c r="E21" s="35">
        <v>68112</v>
      </c>
      <c r="F21" s="36">
        <f>[1]FIN2011!$F13</f>
        <v>277175</v>
      </c>
      <c r="G21" s="36">
        <f>[2]FIN2012!$F13</f>
        <v>-88199</v>
      </c>
      <c r="H21" s="36">
        <f>[3]FIN2013!$F13</f>
        <v>57396</v>
      </c>
      <c r="I21" s="36">
        <f>[4]FIN2014!$F13</f>
        <v>313826</v>
      </c>
      <c r="J21" s="36">
        <v>-48916</v>
      </c>
      <c r="K21" s="36">
        <v>33737</v>
      </c>
      <c r="L21" s="36">
        <v>-38681</v>
      </c>
      <c r="M21" s="35">
        <v>543</v>
      </c>
      <c r="N21" s="70"/>
      <c r="Q21">
        <v>269627</v>
      </c>
      <c r="R21">
        <v>176208</v>
      </c>
      <c r="S21">
        <v>128550</v>
      </c>
      <c r="T21">
        <v>70148</v>
      </c>
      <c r="V21" s="62"/>
      <c r="W21" s="62"/>
      <c r="X21" s="62"/>
      <c r="Y21" s="62"/>
    </row>
    <row r="22" spans="1:25" ht="24.95" customHeight="1" x14ac:dyDescent="0.25">
      <c r="A22" s="27"/>
      <c r="B22" s="27"/>
      <c r="C22" s="27"/>
      <c r="D22" s="39" t="s">
        <v>15</v>
      </c>
      <c r="E22" s="35">
        <v>5070</v>
      </c>
      <c r="F22" s="36">
        <f>[1]FIN2011!$F14</f>
        <v>-64144</v>
      </c>
      <c r="G22" s="30">
        <f>[2]FIN2012!$F14</f>
        <v>0</v>
      </c>
      <c r="H22" s="36">
        <f>[3]FIN2013!$F14</f>
        <v>33349</v>
      </c>
      <c r="I22" s="36">
        <f>[4]FIN2014!$F14</f>
        <v>-6746</v>
      </c>
      <c r="J22" s="36">
        <v>0</v>
      </c>
      <c r="K22" s="36">
        <v>0</v>
      </c>
      <c r="L22" s="36">
        <v>0</v>
      </c>
      <c r="M22" s="35">
        <v>0</v>
      </c>
      <c r="N22" s="70"/>
      <c r="Q22">
        <v>27955</v>
      </c>
      <c r="R22">
        <v>-47869</v>
      </c>
      <c r="S22">
        <v>19179</v>
      </c>
      <c r="T22">
        <v>-25868</v>
      </c>
      <c r="V22" s="62"/>
      <c r="W22" s="62"/>
      <c r="X22" s="62"/>
      <c r="Y22" s="62"/>
    </row>
    <row r="23" spans="1:25" ht="24.95" customHeight="1" x14ac:dyDescent="0.25">
      <c r="A23" s="27"/>
      <c r="B23" s="27"/>
      <c r="C23" s="37" t="s">
        <v>30</v>
      </c>
      <c r="D23" s="28"/>
      <c r="E23" s="35">
        <f t="shared" ref="E23:H23" si="5">SUM(E24:E27)</f>
        <v>518615</v>
      </c>
      <c r="F23" s="36">
        <f t="shared" si="5"/>
        <v>36963</v>
      </c>
      <c r="G23" s="36">
        <f t="shared" si="5"/>
        <v>254650</v>
      </c>
      <c r="H23" s="36">
        <f t="shared" si="5"/>
        <v>-32398</v>
      </c>
      <c r="I23" s="36">
        <f>[4]FIN2014!$F15</f>
        <v>290024</v>
      </c>
      <c r="J23" s="36">
        <v>37035</v>
      </c>
      <c r="K23" s="36">
        <v>180955</v>
      </c>
      <c r="L23" s="36">
        <v>-124252</v>
      </c>
      <c r="M23" s="36">
        <v>-159018</v>
      </c>
      <c r="N23" s="71"/>
      <c r="Q23">
        <v>334527</v>
      </c>
      <c r="R23">
        <v>132986</v>
      </c>
      <c r="S23">
        <v>676790</v>
      </c>
      <c r="T23">
        <v>45502</v>
      </c>
      <c r="V23" s="62"/>
      <c r="W23" s="62"/>
      <c r="X23" s="62"/>
      <c r="Y23" s="62"/>
    </row>
    <row r="24" spans="1:25" ht="24.95" customHeight="1" x14ac:dyDescent="0.25">
      <c r="A24" s="27"/>
      <c r="B24" s="27"/>
      <c r="C24" s="27"/>
      <c r="D24" s="39" t="s">
        <v>16</v>
      </c>
      <c r="E24" s="35">
        <v>182141</v>
      </c>
      <c r="F24" s="36">
        <f>[1]FIN2011!$F16</f>
        <v>121542</v>
      </c>
      <c r="G24" s="36">
        <f>[2]FIN2012!$F16</f>
        <v>161519</v>
      </c>
      <c r="H24" s="36">
        <f>[3]FIN2013!$F16</f>
        <v>64297</v>
      </c>
      <c r="I24" s="36">
        <f>[4]FIN2014!$F16</f>
        <v>285309</v>
      </c>
      <c r="J24" s="36">
        <v>0</v>
      </c>
      <c r="K24" s="36">
        <v>153048</v>
      </c>
      <c r="L24" s="36">
        <v>-152755</v>
      </c>
      <c r="M24" s="35">
        <v>149</v>
      </c>
      <c r="N24" s="70"/>
      <c r="Q24">
        <v>206094</v>
      </c>
      <c r="R24">
        <v>101609</v>
      </c>
      <c r="S24">
        <v>364275</v>
      </c>
      <c r="T24">
        <v>-61821</v>
      </c>
      <c r="V24" s="62"/>
      <c r="W24" s="62"/>
      <c r="X24" s="62"/>
      <c r="Y24" s="62"/>
    </row>
    <row r="25" spans="1:25" ht="24.95" customHeight="1" x14ac:dyDescent="0.25">
      <c r="A25" s="27"/>
      <c r="B25" s="27"/>
      <c r="C25" s="27"/>
      <c r="D25" s="39" t="s">
        <v>17</v>
      </c>
      <c r="E25" s="40">
        <v>0</v>
      </c>
      <c r="F25" s="36">
        <f>[1]FIN2011!$F17</f>
        <v>19600</v>
      </c>
      <c r="G25" s="36">
        <f>[2]FIN2012!$F17</f>
        <v>8349</v>
      </c>
      <c r="H25" s="36">
        <f>[3]FIN2013!$F17</f>
        <v>-9783</v>
      </c>
      <c r="I25" s="36">
        <f>[4]FIN2014!$F17</f>
        <v>4602</v>
      </c>
      <c r="J25" s="36">
        <v>0</v>
      </c>
      <c r="K25" s="36">
        <v>0</v>
      </c>
      <c r="L25" s="36">
        <v>0</v>
      </c>
      <c r="M25" s="35">
        <v>0</v>
      </c>
      <c r="N25" s="70"/>
      <c r="Q25">
        <v>6958</v>
      </c>
      <c r="R25">
        <v>-3205</v>
      </c>
      <c r="S25">
        <v>9974</v>
      </c>
      <c r="T25">
        <v>-3714</v>
      </c>
      <c r="V25" s="62"/>
      <c r="W25" s="62"/>
      <c r="X25" s="62"/>
      <c r="Y25" s="62"/>
    </row>
    <row r="26" spans="1:25" ht="24.95" customHeight="1" x14ac:dyDescent="0.25">
      <c r="A26" s="27"/>
      <c r="B26" s="27"/>
      <c r="C26" s="27"/>
      <c r="D26" s="39" t="s">
        <v>18</v>
      </c>
      <c r="E26" s="35">
        <v>-9634</v>
      </c>
      <c r="F26" s="35">
        <f>[1]FIN2011!$F18</f>
        <v>32423</v>
      </c>
      <c r="G26" s="41" t="s">
        <v>35</v>
      </c>
      <c r="H26" s="41" t="s">
        <v>35</v>
      </c>
      <c r="I26" s="41" t="s">
        <v>35</v>
      </c>
      <c r="J26" s="41"/>
      <c r="K26" s="41"/>
      <c r="L26" s="41"/>
      <c r="M26" s="41"/>
      <c r="N26" s="72"/>
      <c r="Q26" t="s">
        <v>35</v>
      </c>
      <c r="R26" t="s">
        <v>35</v>
      </c>
      <c r="S26" t="s">
        <v>35</v>
      </c>
      <c r="T26" t="s">
        <v>35</v>
      </c>
      <c r="V26" s="62"/>
      <c r="W26" s="62"/>
      <c r="X26" s="62"/>
      <c r="Y26" s="62"/>
    </row>
    <row r="27" spans="1:25" ht="24.95" customHeight="1" x14ac:dyDescent="0.25">
      <c r="A27" s="42"/>
      <c r="B27" s="42"/>
      <c r="C27" s="27"/>
      <c r="D27" s="39" t="s">
        <v>19</v>
      </c>
      <c r="E27" s="35">
        <v>346108</v>
      </c>
      <c r="F27" s="36">
        <f>[1]FIN2011!$F19</f>
        <v>-136602</v>
      </c>
      <c r="G27" s="36">
        <f>[2]FIN2012!$F19</f>
        <v>84782</v>
      </c>
      <c r="H27" s="36">
        <f>[3]FIN2013!$F19</f>
        <v>-86912</v>
      </c>
      <c r="I27" s="36">
        <f>[4]FIN2014!$F19</f>
        <v>113</v>
      </c>
      <c r="J27" s="36">
        <v>37035</v>
      </c>
      <c r="K27" s="36">
        <v>27907</v>
      </c>
      <c r="L27" s="36">
        <v>28503</v>
      </c>
      <c r="M27" s="35">
        <v>-159167</v>
      </c>
      <c r="N27" s="70"/>
      <c r="Q27">
        <v>121475</v>
      </c>
      <c r="R27">
        <v>34582</v>
      </c>
      <c r="S27">
        <v>302541</v>
      </c>
      <c r="T27">
        <v>111037</v>
      </c>
      <c r="V27" s="62"/>
      <c r="W27" s="62"/>
      <c r="X27" s="62"/>
      <c r="Y27" s="62"/>
    </row>
    <row r="28" spans="1:25" ht="24.95" customHeight="1" x14ac:dyDescent="0.25">
      <c r="A28" s="27"/>
      <c r="B28" s="38" t="s">
        <v>20</v>
      </c>
      <c r="C28" s="38"/>
      <c r="D28" s="28"/>
      <c r="E28" s="32">
        <f t="shared" ref="E28:I28" si="6">SUM(E29:E31)</f>
        <v>11932</v>
      </c>
      <c r="F28" s="33">
        <f t="shared" si="6"/>
        <v>36689</v>
      </c>
      <c r="G28" s="33">
        <f t="shared" si="6"/>
        <v>259174</v>
      </c>
      <c r="H28" s="33">
        <f t="shared" si="6"/>
        <v>-6217</v>
      </c>
      <c r="I28" s="33">
        <f t="shared" si="6"/>
        <v>104508</v>
      </c>
      <c r="J28" s="33">
        <v>406</v>
      </c>
      <c r="K28" s="33">
        <v>1846</v>
      </c>
      <c r="L28" s="33">
        <v>-19984</v>
      </c>
      <c r="M28" s="33">
        <v>0</v>
      </c>
      <c r="N28" s="68"/>
      <c r="Q28">
        <v>-13005</v>
      </c>
      <c r="R28">
        <v>12292</v>
      </c>
      <c r="S28">
        <v>90558</v>
      </c>
      <c r="T28">
        <v>159003</v>
      </c>
      <c r="V28" s="62"/>
      <c r="W28" s="62"/>
      <c r="X28" s="62"/>
      <c r="Y28" s="62"/>
    </row>
    <row r="29" spans="1:25" ht="24.95" customHeight="1" x14ac:dyDescent="0.25">
      <c r="A29" s="27"/>
      <c r="B29" s="27"/>
      <c r="C29" s="39" t="s">
        <v>21</v>
      </c>
      <c r="D29" s="28"/>
      <c r="E29" s="35">
        <v>1547</v>
      </c>
      <c r="F29" s="36">
        <f>[1]FIN2011!$F21</f>
        <v>-439</v>
      </c>
      <c r="G29" s="36">
        <f>[2]FIN2012!$F21</f>
        <v>1516</v>
      </c>
      <c r="H29" s="36">
        <f>[3]FIN2013!$F21</f>
        <v>-299</v>
      </c>
      <c r="I29" s="36">
        <f>[4]FIN2014!$F21</f>
        <v>-158</v>
      </c>
      <c r="J29" s="36">
        <v>0</v>
      </c>
      <c r="K29" s="36">
        <v>0</v>
      </c>
      <c r="L29" s="43">
        <v>-2660</v>
      </c>
      <c r="M29" s="35">
        <v>0</v>
      </c>
      <c r="N29" s="70"/>
      <c r="Q29">
        <v>-80</v>
      </c>
      <c r="R29">
        <v>-43</v>
      </c>
      <c r="S29">
        <v>2427</v>
      </c>
      <c r="T29">
        <v>-260</v>
      </c>
      <c r="V29" s="62"/>
      <c r="W29" s="62"/>
      <c r="X29" s="62"/>
      <c r="Y29" s="62"/>
    </row>
    <row r="30" spans="1:25" ht="24.95" customHeight="1" x14ac:dyDescent="0.25">
      <c r="A30" s="27"/>
      <c r="B30" s="27"/>
      <c r="C30" s="39" t="s">
        <v>22</v>
      </c>
      <c r="D30" s="28"/>
      <c r="E30" s="35">
        <v>238</v>
      </c>
      <c r="F30" s="36">
        <f>[1]FIN2011!$F22</f>
        <v>-103</v>
      </c>
      <c r="G30" s="41" t="s">
        <v>35</v>
      </c>
      <c r="H30" s="41" t="s">
        <v>35</v>
      </c>
      <c r="I30" s="41" t="s">
        <v>35</v>
      </c>
      <c r="J30" s="41" t="e">
        <v>#VALUE!</v>
      </c>
      <c r="K30" s="41" t="e">
        <v>#VALUE!</v>
      </c>
      <c r="L30" s="41" t="e">
        <v>#VALUE!</v>
      </c>
      <c r="M30" s="41" t="e">
        <v>#VALUE!</v>
      </c>
      <c r="N30" s="72"/>
      <c r="Q30" t="s">
        <v>35</v>
      </c>
      <c r="R30" t="s">
        <v>35</v>
      </c>
      <c r="S30" t="s">
        <v>35</v>
      </c>
      <c r="T30" t="s">
        <v>35</v>
      </c>
      <c r="V30" s="62"/>
      <c r="W30" s="62"/>
      <c r="X30" s="62"/>
      <c r="Y30" s="62"/>
    </row>
    <row r="31" spans="1:25" ht="24.95" customHeight="1" x14ac:dyDescent="0.2">
      <c r="A31" s="44"/>
      <c r="B31" s="44"/>
      <c r="C31" s="39" t="s">
        <v>23</v>
      </c>
      <c r="D31" s="28"/>
      <c r="E31" s="35">
        <v>10147</v>
      </c>
      <c r="F31" s="36">
        <f>[1]FIN2011!$F23</f>
        <v>37231</v>
      </c>
      <c r="G31" s="36">
        <f>[2]FIN2012!$F23</f>
        <v>257658</v>
      </c>
      <c r="H31" s="36">
        <f>[3]FIN2013!$F23</f>
        <v>-5918</v>
      </c>
      <c r="I31" s="36">
        <f>[4]FIN2014!$F23</f>
        <v>104666</v>
      </c>
      <c r="J31" s="36">
        <v>406</v>
      </c>
      <c r="K31" s="36">
        <v>1846</v>
      </c>
      <c r="L31" s="36">
        <v>-17324</v>
      </c>
      <c r="M31" s="35">
        <v>0</v>
      </c>
      <c r="N31" s="70"/>
      <c r="Q31">
        <v>-12925</v>
      </c>
      <c r="R31">
        <v>12335</v>
      </c>
      <c r="S31">
        <v>88131</v>
      </c>
      <c r="T31">
        <v>159263</v>
      </c>
      <c r="V31" s="62"/>
      <c r="W31" s="62"/>
      <c r="X31" s="62"/>
      <c r="Y31" s="62"/>
    </row>
    <row r="32" spans="1:25" ht="24.95" customHeight="1" x14ac:dyDescent="0.25">
      <c r="A32" s="27"/>
      <c r="B32" s="38" t="s">
        <v>33</v>
      </c>
      <c r="C32" s="45"/>
      <c r="D32" s="10"/>
      <c r="E32" s="32">
        <v>113589</v>
      </c>
      <c r="F32" s="33">
        <f>[1]FIN2011!$F24</f>
        <v>36024</v>
      </c>
      <c r="G32" s="33">
        <f>[2]FIN2012!$F24</f>
        <v>343434</v>
      </c>
      <c r="H32" s="33">
        <f>[3]FIN2013!$F24</f>
        <v>-46508</v>
      </c>
      <c r="I32" s="33">
        <f>[4]FIN2014!$F24</f>
        <v>387294</v>
      </c>
      <c r="J32" s="33">
        <v>-2537</v>
      </c>
      <c r="K32" s="33">
        <v>62377</v>
      </c>
      <c r="L32" s="33">
        <v>-59434</v>
      </c>
      <c r="M32" s="33">
        <v>723</v>
      </c>
      <c r="N32" s="68"/>
      <c r="Q32">
        <v>-8394</v>
      </c>
      <c r="R32">
        <v>282604</v>
      </c>
      <c r="S32">
        <v>600557</v>
      </c>
      <c r="T32">
        <v>-168848</v>
      </c>
      <c r="V32" s="62"/>
      <c r="W32" s="62"/>
      <c r="X32" s="62"/>
      <c r="Y32" s="62"/>
    </row>
    <row r="33" spans="1:25" ht="24.95" customHeight="1" x14ac:dyDescent="0.25">
      <c r="A33" s="27"/>
      <c r="B33" s="46" t="s">
        <v>24</v>
      </c>
      <c r="C33" s="45"/>
      <c r="D33" s="10"/>
      <c r="E33" s="47">
        <v>0</v>
      </c>
      <c r="F33" s="48">
        <f>[1]FIN2011!$F25</f>
        <v>0</v>
      </c>
      <c r="G33" s="48">
        <f>[2]FIN2012!$F25</f>
        <v>0</v>
      </c>
      <c r="H33" s="48">
        <f>[3]FIN2013!$F25</f>
        <v>0</v>
      </c>
      <c r="I33" s="48">
        <f>[4]FIN2014!$F25</f>
        <v>0</v>
      </c>
      <c r="J33" s="48">
        <v>0</v>
      </c>
      <c r="K33" s="48">
        <v>0</v>
      </c>
      <c r="L33" s="48">
        <v>0</v>
      </c>
      <c r="M33" s="47">
        <v>0</v>
      </c>
      <c r="N33" s="73"/>
      <c r="Q33">
        <v>0</v>
      </c>
      <c r="R33">
        <v>0</v>
      </c>
      <c r="S33">
        <v>0</v>
      </c>
      <c r="V33" s="62"/>
      <c r="W33" s="62"/>
      <c r="X33" s="62"/>
      <c r="Y33" s="62"/>
    </row>
    <row r="34" spans="1:25" ht="24.95" customHeight="1" x14ac:dyDescent="0.25">
      <c r="A34" s="7"/>
      <c r="B34" s="49" t="s">
        <v>25</v>
      </c>
      <c r="C34" s="45"/>
      <c r="D34" s="10"/>
      <c r="E34" s="32">
        <v>88958</v>
      </c>
      <c r="F34" s="33">
        <f>[1]FIN2011!$F26+[1]FIN2011!$F$27</f>
        <v>476269</v>
      </c>
      <c r="G34" s="33">
        <f>[2]FIN2012!$F26+[2]FIN2012!$F$27</f>
        <v>-56882</v>
      </c>
      <c r="H34" s="33">
        <f>[3]FIN2013!$F26+[3]FIN2013!$F$27</f>
        <v>88474</v>
      </c>
      <c r="I34" s="33">
        <f>[4]FIN2014!$F26+[4]FIN2014!$F$27</f>
        <v>175433</v>
      </c>
      <c r="J34" s="33">
        <v>-39394</v>
      </c>
      <c r="K34" s="33">
        <v>5499</v>
      </c>
      <c r="L34" s="33">
        <v>-84493</v>
      </c>
      <c r="M34" s="32">
        <v>158865</v>
      </c>
      <c r="N34" s="74"/>
      <c r="Q34">
        <v>74531</v>
      </c>
      <c r="R34">
        <v>30791</v>
      </c>
      <c r="S34">
        <v>-18075</v>
      </c>
      <c r="T34">
        <v>56293</v>
      </c>
      <c r="V34" s="62"/>
      <c r="W34" s="62"/>
      <c r="X34" s="62"/>
      <c r="Y34" s="62"/>
    </row>
    <row r="35" spans="1:25" ht="12.75" customHeight="1" x14ac:dyDescent="0.25">
      <c r="A35" s="7"/>
      <c r="B35" s="49"/>
      <c r="C35" s="45"/>
      <c r="D35" s="10"/>
      <c r="E35" s="32"/>
      <c r="F35" s="33"/>
      <c r="G35" s="33"/>
      <c r="H35" s="33"/>
      <c r="I35" s="33"/>
      <c r="J35" s="33">
        <v>0</v>
      </c>
      <c r="K35" s="33">
        <v>0</v>
      </c>
      <c r="L35" s="33">
        <v>0</v>
      </c>
      <c r="M35" s="32">
        <v>0</v>
      </c>
      <c r="N35" s="74"/>
      <c r="V35" s="62"/>
      <c r="W35" s="62"/>
      <c r="X35" s="62"/>
      <c r="Y35" s="62"/>
    </row>
    <row r="36" spans="1:25" ht="24.95" customHeight="1" x14ac:dyDescent="0.25">
      <c r="A36" s="24" t="s">
        <v>32</v>
      </c>
      <c r="B36" s="24"/>
      <c r="C36" s="50"/>
      <c r="D36" s="50"/>
      <c r="E36" s="25">
        <f t="shared" ref="E36:I36" si="7">+E37+E38+E42+E51+E55+E56+E57</f>
        <v>705611</v>
      </c>
      <c r="F36" s="26">
        <f t="shared" si="7"/>
        <v>890610</v>
      </c>
      <c r="G36" s="26">
        <f t="shared" si="7"/>
        <v>933330</v>
      </c>
      <c r="H36" s="26">
        <f t="shared" si="7"/>
        <v>480834</v>
      </c>
      <c r="I36" s="26">
        <f t="shared" si="7"/>
        <v>1024523.9999999999</v>
      </c>
      <c r="J36" s="26">
        <v>-128821.00000000047</v>
      </c>
      <c r="K36" s="26">
        <v>291205</v>
      </c>
      <c r="L36" s="26">
        <v>-237696</v>
      </c>
      <c r="M36" s="26">
        <v>1086</v>
      </c>
      <c r="N36" s="68"/>
      <c r="Q36">
        <v>533280.00000000047</v>
      </c>
      <c r="R36">
        <v>428201</v>
      </c>
      <c r="S36">
        <v>977916</v>
      </c>
      <c r="T36">
        <v>345345</v>
      </c>
      <c r="V36" s="62"/>
      <c r="W36" s="62"/>
      <c r="X36" s="62"/>
      <c r="Y36" s="62"/>
    </row>
    <row r="37" spans="1:25" ht="24.95" customHeight="1" x14ac:dyDescent="0.25">
      <c r="A37" s="27"/>
      <c r="B37" s="28" t="s">
        <v>29</v>
      </c>
      <c r="C37" s="28"/>
      <c r="D37" s="28"/>
      <c r="E37" s="29">
        <v>0</v>
      </c>
      <c r="F37" s="40">
        <f>[1]FIN2011!$G6</f>
        <v>0</v>
      </c>
      <c r="G37" s="40">
        <f>[2]FIN2012!$G$6</f>
        <v>0</v>
      </c>
      <c r="H37" s="29">
        <f>[3]FIN2013!$G6</f>
        <v>0</v>
      </c>
      <c r="I37" s="29">
        <f>[4]FIN2014!$G6</f>
        <v>0</v>
      </c>
      <c r="J37" s="29">
        <v>0</v>
      </c>
      <c r="K37" s="29">
        <v>0</v>
      </c>
      <c r="L37" s="29">
        <v>0</v>
      </c>
      <c r="M37" s="29">
        <v>0</v>
      </c>
      <c r="N37" s="69"/>
      <c r="Q37">
        <v>0</v>
      </c>
      <c r="R37">
        <v>0</v>
      </c>
      <c r="S37">
        <v>0</v>
      </c>
      <c r="V37" s="62"/>
      <c r="W37" s="62"/>
      <c r="X37" s="62"/>
      <c r="Y37" s="62"/>
    </row>
    <row r="38" spans="1:25" ht="24.95" customHeight="1" x14ac:dyDescent="0.25">
      <c r="A38" s="27"/>
      <c r="B38" s="28" t="s">
        <v>8</v>
      </c>
      <c r="C38" s="28"/>
      <c r="D38" s="28"/>
      <c r="E38" s="47">
        <f t="shared" ref="E38:I38" si="8">SUM(E39:E41)</f>
        <v>0</v>
      </c>
      <c r="F38" s="40">
        <v>0</v>
      </c>
      <c r="G38" s="47">
        <f t="shared" si="8"/>
        <v>0</v>
      </c>
      <c r="H38" s="47">
        <f t="shared" si="8"/>
        <v>0</v>
      </c>
      <c r="I38" s="47">
        <f t="shared" si="8"/>
        <v>0</v>
      </c>
      <c r="J38" s="47">
        <v>0</v>
      </c>
      <c r="K38" s="47">
        <v>0</v>
      </c>
      <c r="L38" s="47">
        <v>0</v>
      </c>
      <c r="M38" s="47">
        <v>0</v>
      </c>
      <c r="N38" s="73"/>
      <c r="Q38">
        <v>0</v>
      </c>
      <c r="R38">
        <v>0</v>
      </c>
      <c r="S38">
        <v>0</v>
      </c>
      <c r="V38" s="62"/>
      <c r="W38" s="62"/>
      <c r="X38" s="62"/>
      <c r="Y38" s="62"/>
    </row>
    <row r="39" spans="1:25" ht="24.95" customHeight="1" x14ac:dyDescent="0.25">
      <c r="A39" s="27"/>
      <c r="B39" s="27"/>
      <c r="C39" s="34" t="s">
        <v>9</v>
      </c>
      <c r="D39" s="28"/>
      <c r="E39" s="40">
        <v>0</v>
      </c>
      <c r="F39" s="40">
        <f>[1]FIN2011!$G8</f>
        <v>0</v>
      </c>
      <c r="G39" s="40">
        <f>[2]FIN2012!$G$8</f>
        <v>0</v>
      </c>
      <c r="H39" s="29">
        <f>[3]FIN2013!$G8</f>
        <v>0</v>
      </c>
      <c r="I39" s="29">
        <f>[4]FIN2014!$G8</f>
        <v>0</v>
      </c>
      <c r="J39" s="29">
        <v>0</v>
      </c>
      <c r="K39" s="29">
        <v>0</v>
      </c>
      <c r="L39" s="29">
        <v>0</v>
      </c>
      <c r="M39" s="29">
        <v>0</v>
      </c>
      <c r="N39" s="69"/>
      <c r="Q39">
        <v>0</v>
      </c>
      <c r="R39">
        <v>0</v>
      </c>
      <c r="S39">
        <v>0</v>
      </c>
      <c r="V39" s="62"/>
      <c r="W39" s="62"/>
      <c r="X39" s="62"/>
      <c r="Y39" s="62"/>
    </row>
    <row r="40" spans="1:25" ht="24.95" customHeight="1" x14ac:dyDescent="0.25">
      <c r="A40" s="27"/>
      <c r="B40" s="27"/>
      <c r="C40" s="37" t="s">
        <v>10</v>
      </c>
      <c r="D40" s="28"/>
      <c r="E40" s="40">
        <v>0</v>
      </c>
      <c r="F40" s="40">
        <f>[1]FIN2011!$G9</f>
        <v>0</v>
      </c>
      <c r="G40" s="40">
        <f>[2]FIN2012!$G$9</f>
        <v>0</v>
      </c>
      <c r="H40" s="29">
        <f>[3]FIN2013!$G9</f>
        <v>0</v>
      </c>
      <c r="I40" s="29">
        <f>[4]FIN2014!$G9</f>
        <v>0</v>
      </c>
      <c r="J40" s="29">
        <v>0</v>
      </c>
      <c r="K40" s="29">
        <v>0</v>
      </c>
      <c r="L40" s="29">
        <v>0</v>
      </c>
      <c r="M40" s="29">
        <v>0</v>
      </c>
      <c r="N40" s="69"/>
      <c r="Q40">
        <v>0</v>
      </c>
      <c r="R40">
        <v>0</v>
      </c>
      <c r="S40">
        <v>0</v>
      </c>
      <c r="V40" s="62"/>
      <c r="W40" s="62"/>
      <c r="X40" s="62"/>
      <c r="Y40" s="62"/>
    </row>
    <row r="41" spans="1:25" ht="24.95" customHeight="1" x14ac:dyDescent="0.25">
      <c r="A41" s="27"/>
      <c r="B41" s="27"/>
      <c r="C41" s="37" t="s">
        <v>11</v>
      </c>
      <c r="D41" s="28"/>
      <c r="E41" s="40">
        <v>0</v>
      </c>
      <c r="F41" s="40">
        <f>[1]FIN2011!$G10</f>
        <v>0</v>
      </c>
      <c r="G41" s="40">
        <f>[2]FIN2012!$G$10</f>
        <v>0</v>
      </c>
      <c r="H41" s="29">
        <f>[3]FIN2013!$G10</f>
        <v>0</v>
      </c>
      <c r="I41" s="29">
        <f>[4]FIN2014!$G10</f>
        <v>0</v>
      </c>
      <c r="J41" s="29">
        <v>0</v>
      </c>
      <c r="K41" s="29">
        <v>0</v>
      </c>
      <c r="L41" s="29">
        <v>0</v>
      </c>
      <c r="M41" s="29">
        <v>0</v>
      </c>
      <c r="N41" s="69"/>
      <c r="Q41">
        <v>0</v>
      </c>
      <c r="R41">
        <v>0</v>
      </c>
      <c r="S41">
        <v>0</v>
      </c>
      <c r="V41" s="62"/>
      <c r="W41" s="62"/>
      <c r="X41" s="62"/>
      <c r="Y41" s="62"/>
    </row>
    <row r="42" spans="1:25" ht="24.95" customHeight="1" x14ac:dyDescent="0.25">
      <c r="A42" s="27"/>
      <c r="B42" s="38" t="s">
        <v>12</v>
      </c>
      <c r="C42" s="38"/>
      <c r="D42" s="28"/>
      <c r="E42" s="32">
        <f t="shared" ref="E42:I42" si="9">+E43+E46</f>
        <v>-59183</v>
      </c>
      <c r="F42" s="33">
        <f t="shared" si="9"/>
        <v>-8825</v>
      </c>
      <c r="G42" s="33">
        <f t="shared" si="9"/>
        <v>25813</v>
      </c>
      <c r="H42" s="33">
        <f t="shared" si="9"/>
        <v>61265</v>
      </c>
      <c r="I42" s="33">
        <f t="shared" si="9"/>
        <v>82945</v>
      </c>
      <c r="J42" s="33">
        <v>-86</v>
      </c>
      <c r="K42" s="33">
        <v>144</v>
      </c>
      <c r="L42" s="33">
        <v>0</v>
      </c>
      <c r="M42" s="33">
        <v>0</v>
      </c>
      <c r="N42" s="68"/>
      <c r="Q42">
        <v>-18729</v>
      </c>
      <c r="R42">
        <v>1716</v>
      </c>
      <c r="S42">
        <v>59521</v>
      </c>
      <c r="T42">
        <v>5843</v>
      </c>
      <c r="V42" s="62"/>
      <c r="W42" s="62"/>
      <c r="X42" s="62"/>
      <c r="Y42" s="62"/>
    </row>
    <row r="43" spans="1:25" ht="24.95" customHeight="1" x14ac:dyDescent="0.25">
      <c r="A43" s="27"/>
      <c r="B43" s="27"/>
      <c r="C43" s="37" t="s">
        <v>13</v>
      </c>
      <c r="D43" s="28"/>
      <c r="E43" s="51">
        <f t="shared" ref="E43:I43" si="10">SUM(E44:E45)</f>
        <v>-30607</v>
      </c>
      <c r="F43" s="52">
        <f t="shared" si="10"/>
        <v>-5152</v>
      </c>
      <c r="G43" s="52">
        <f t="shared" si="10"/>
        <v>23504</v>
      </c>
      <c r="H43" s="52">
        <f t="shared" si="10"/>
        <v>14252</v>
      </c>
      <c r="I43" s="52">
        <f t="shared" si="10"/>
        <v>42051</v>
      </c>
      <c r="J43" s="52">
        <v>20075</v>
      </c>
      <c r="K43" s="52">
        <v>40605</v>
      </c>
      <c r="L43" s="52">
        <v>0</v>
      </c>
      <c r="M43" s="52">
        <v>0</v>
      </c>
      <c r="N43" s="71"/>
      <c r="Q43">
        <v>-44454</v>
      </c>
      <c r="R43">
        <v>-41665</v>
      </c>
      <c r="S43">
        <v>9027</v>
      </c>
      <c r="T43">
        <v>31527</v>
      </c>
      <c r="V43" s="62"/>
      <c r="W43" s="62"/>
      <c r="X43" s="62"/>
      <c r="Y43" s="62"/>
    </row>
    <row r="44" spans="1:25" ht="24.95" customHeight="1" x14ac:dyDescent="0.25">
      <c r="A44" s="27"/>
      <c r="B44" s="27"/>
      <c r="C44" s="27"/>
      <c r="D44" s="39" t="s">
        <v>14</v>
      </c>
      <c r="E44" s="35">
        <v>-30607</v>
      </c>
      <c r="F44" s="36">
        <f>[1]FIN2011!$G13</f>
        <v>-5152</v>
      </c>
      <c r="G44" s="36">
        <f>[2]FIN2012!$G13</f>
        <v>23504</v>
      </c>
      <c r="H44" s="36">
        <f>[3]FIN2013!$G13</f>
        <v>14252</v>
      </c>
      <c r="I44" s="36">
        <f>[4]FIN2014!$G13</f>
        <v>42051</v>
      </c>
      <c r="J44" s="36">
        <v>20075</v>
      </c>
      <c r="K44" s="36">
        <v>40605</v>
      </c>
      <c r="L44" s="36">
        <v>0</v>
      </c>
      <c r="M44" s="35">
        <v>0</v>
      </c>
      <c r="N44" s="70"/>
      <c r="Q44">
        <v>-44454</v>
      </c>
      <c r="R44">
        <v>-41665</v>
      </c>
      <c r="S44">
        <v>9027</v>
      </c>
      <c r="T44">
        <v>31527</v>
      </c>
      <c r="V44" s="62"/>
      <c r="W44" s="62"/>
      <c r="X44" s="62"/>
      <c r="Y44" s="62"/>
    </row>
    <row r="45" spans="1:25" ht="24.95" customHeight="1" x14ac:dyDescent="0.25">
      <c r="A45" s="27"/>
      <c r="B45" s="27"/>
      <c r="C45" s="27"/>
      <c r="D45" s="39" t="s">
        <v>15</v>
      </c>
      <c r="E45" s="40">
        <v>0</v>
      </c>
      <c r="F45" s="30">
        <f>[1]FIN2011!$G14</f>
        <v>0</v>
      </c>
      <c r="G45" s="30">
        <f>[2]FIN2012!$G14</f>
        <v>0</v>
      </c>
      <c r="H45" s="30">
        <f>[3]FIN2013!$G14</f>
        <v>0</v>
      </c>
      <c r="I45" s="30">
        <f>[4]FIN2014!$G14</f>
        <v>0</v>
      </c>
      <c r="J45" s="30">
        <v>0</v>
      </c>
      <c r="K45" s="30">
        <v>0</v>
      </c>
      <c r="L45" s="30">
        <v>0</v>
      </c>
      <c r="M45" s="40">
        <v>0</v>
      </c>
      <c r="N45" s="75"/>
      <c r="Q45">
        <v>0</v>
      </c>
      <c r="R45">
        <v>0</v>
      </c>
      <c r="S45">
        <v>0</v>
      </c>
      <c r="T45">
        <v>0</v>
      </c>
      <c r="V45" s="62"/>
      <c r="W45" s="62"/>
      <c r="X45" s="62"/>
      <c r="Y45" s="62"/>
    </row>
    <row r="46" spans="1:25" ht="24.95" customHeight="1" x14ac:dyDescent="0.25">
      <c r="A46" s="27"/>
      <c r="B46" s="27"/>
      <c r="C46" s="37" t="s">
        <v>30</v>
      </c>
      <c r="D46" s="28"/>
      <c r="E46" s="51">
        <f t="shared" ref="E46:I46" si="11">SUM(E47:E50)</f>
        <v>-28576</v>
      </c>
      <c r="F46" s="52">
        <f t="shared" si="11"/>
        <v>-3673</v>
      </c>
      <c r="G46" s="52">
        <f t="shared" si="11"/>
        <v>2309</v>
      </c>
      <c r="H46" s="52">
        <f t="shared" si="11"/>
        <v>47013</v>
      </c>
      <c r="I46" s="52">
        <f t="shared" si="11"/>
        <v>40894</v>
      </c>
      <c r="J46" s="52">
        <v>-20161</v>
      </c>
      <c r="K46" s="52">
        <v>-40461</v>
      </c>
      <c r="L46" s="52">
        <v>0</v>
      </c>
      <c r="M46" s="52">
        <v>0</v>
      </c>
      <c r="N46" s="71"/>
      <c r="Q46">
        <v>25725</v>
      </c>
      <c r="R46">
        <v>43381</v>
      </c>
      <c r="S46">
        <v>50494</v>
      </c>
      <c r="T46">
        <v>-25684</v>
      </c>
      <c r="V46" s="62"/>
      <c r="W46" s="62"/>
      <c r="X46" s="62"/>
      <c r="Y46" s="62"/>
    </row>
    <row r="47" spans="1:25" ht="24.95" customHeight="1" x14ac:dyDescent="0.25">
      <c r="A47" s="27"/>
      <c r="B47" s="27"/>
      <c r="C47" s="27"/>
      <c r="D47" s="39" t="s">
        <v>16</v>
      </c>
      <c r="E47" s="40">
        <v>0</v>
      </c>
      <c r="F47" s="30">
        <f>[1]FIN2011!$G16</f>
        <v>0</v>
      </c>
      <c r="G47" s="30">
        <f>[2]FIN2012!$G$16</f>
        <v>0</v>
      </c>
      <c r="H47" s="30">
        <f>[3]FIN2013!$G16</f>
        <v>0</v>
      </c>
      <c r="I47" s="30">
        <f>[4]FIN2014!$G16</f>
        <v>0</v>
      </c>
      <c r="J47" s="30">
        <v>0</v>
      </c>
      <c r="K47" s="30">
        <v>0</v>
      </c>
      <c r="L47" s="30">
        <v>0</v>
      </c>
      <c r="M47" s="40">
        <v>0</v>
      </c>
      <c r="N47" s="75"/>
      <c r="Q47">
        <v>0</v>
      </c>
      <c r="R47">
        <v>0</v>
      </c>
      <c r="S47">
        <v>0</v>
      </c>
      <c r="V47" s="62"/>
      <c r="W47" s="62"/>
      <c r="X47" s="62"/>
      <c r="Y47" s="62"/>
    </row>
    <row r="48" spans="1:25" ht="24.95" customHeight="1" x14ac:dyDescent="0.25">
      <c r="A48" s="27"/>
      <c r="B48" s="27"/>
      <c r="C48" s="27"/>
      <c r="D48" s="39" t="s">
        <v>17</v>
      </c>
      <c r="E48" s="40">
        <v>0</v>
      </c>
      <c r="F48" s="30">
        <f>[1]FIN2011!$G17</f>
        <v>0</v>
      </c>
      <c r="G48" s="30">
        <f>[2]FIN2012!$G$16</f>
        <v>0</v>
      </c>
      <c r="H48" s="30">
        <f>[3]FIN2013!$G17</f>
        <v>0</v>
      </c>
      <c r="I48" s="30">
        <f>[4]FIN2014!$G17</f>
        <v>0</v>
      </c>
      <c r="J48" s="30">
        <v>0</v>
      </c>
      <c r="K48" s="30">
        <v>0</v>
      </c>
      <c r="L48" s="30">
        <v>0</v>
      </c>
      <c r="M48" s="40">
        <v>0</v>
      </c>
      <c r="N48" s="75"/>
      <c r="Q48">
        <v>0</v>
      </c>
      <c r="R48">
        <v>0</v>
      </c>
      <c r="S48">
        <v>0</v>
      </c>
      <c r="V48" s="62"/>
      <c r="W48" s="62"/>
      <c r="X48" s="62"/>
      <c r="Y48" s="62"/>
    </row>
    <row r="49" spans="1:25" ht="24.95" customHeight="1" x14ac:dyDescent="0.25">
      <c r="A49" s="27"/>
      <c r="B49" s="27"/>
      <c r="C49" s="27"/>
      <c r="D49" s="39" t="s">
        <v>18</v>
      </c>
      <c r="E49" s="35">
        <v>-726</v>
      </c>
      <c r="F49" s="35">
        <f>[1]FIN2011!$G18</f>
        <v>7950</v>
      </c>
      <c r="G49" s="41" t="s">
        <v>35</v>
      </c>
      <c r="H49" s="41" t="s">
        <v>35</v>
      </c>
      <c r="I49" s="41" t="s">
        <v>35</v>
      </c>
      <c r="J49" s="41"/>
      <c r="K49" s="41"/>
      <c r="L49" s="41"/>
      <c r="M49" s="41"/>
      <c r="N49" s="72"/>
      <c r="Q49" t="s">
        <v>35</v>
      </c>
      <c r="R49" t="s">
        <v>35</v>
      </c>
      <c r="S49" t="s">
        <v>35</v>
      </c>
      <c r="T49" t="s">
        <v>35</v>
      </c>
      <c r="V49" s="62"/>
      <c r="W49" s="62"/>
      <c r="X49" s="62"/>
      <c r="Y49" s="62"/>
    </row>
    <row r="50" spans="1:25" ht="24.95" customHeight="1" x14ac:dyDescent="0.25">
      <c r="A50" s="42"/>
      <c r="B50" s="42"/>
      <c r="C50" s="27"/>
      <c r="D50" s="39" t="s">
        <v>19</v>
      </c>
      <c r="E50" s="35">
        <v>-27850</v>
      </c>
      <c r="F50" s="36">
        <f>[1]FIN2011!$G19</f>
        <v>-11623</v>
      </c>
      <c r="G50" s="36">
        <f>[2]FIN2012!$G19</f>
        <v>2309</v>
      </c>
      <c r="H50" s="36">
        <f>[3]FIN2013!$G19</f>
        <v>47013</v>
      </c>
      <c r="I50" s="36">
        <f>[4]FIN2014!$G19</f>
        <v>40894</v>
      </c>
      <c r="J50" s="36">
        <v>-20161</v>
      </c>
      <c r="K50" s="36">
        <v>-40461</v>
      </c>
      <c r="L50" s="36">
        <v>0</v>
      </c>
      <c r="M50" s="35">
        <v>0</v>
      </c>
      <c r="N50" s="70"/>
      <c r="Q50">
        <v>25725</v>
      </c>
      <c r="R50">
        <v>43381</v>
      </c>
      <c r="S50">
        <v>50494</v>
      </c>
      <c r="T50">
        <v>-25684</v>
      </c>
      <c r="V50" s="62"/>
      <c r="W50" s="62"/>
      <c r="X50" s="62"/>
      <c r="Y50" s="62"/>
    </row>
    <row r="51" spans="1:25" ht="24.95" customHeight="1" x14ac:dyDescent="0.25">
      <c r="A51" s="27"/>
      <c r="B51" s="38" t="s">
        <v>20</v>
      </c>
      <c r="C51" s="38"/>
      <c r="D51" s="28"/>
      <c r="E51" s="32">
        <f t="shared" ref="E51:I51" si="12">SUM(E52:E54)</f>
        <v>67421</v>
      </c>
      <c r="F51" s="33">
        <f t="shared" si="12"/>
        <v>49842</v>
      </c>
      <c r="G51" s="33">
        <f t="shared" si="12"/>
        <v>201568</v>
      </c>
      <c r="H51" s="33">
        <f t="shared" si="12"/>
        <v>168044</v>
      </c>
      <c r="I51" s="33">
        <f t="shared" si="12"/>
        <v>-1700</v>
      </c>
      <c r="J51" s="33">
        <v>-5410</v>
      </c>
      <c r="K51" s="33">
        <v>-115412</v>
      </c>
      <c r="L51" s="33">
        <v>74348</v>
      </c>
      <c r="M51" s="33">
        <v>8551</v>
      </c>
      <c r="N51" s="68"/>
      <c r="Q51">
        <v>26063</v>
      </c>
      <c r="R51">
        <v>92946</v>
      </c>
      <c r="S51">
        <v>-91657</v>
      </c>
      <c r="T51">
        <v>61488</v>
      </c>
      <c r="V51" s="62"/>
      <c r="W51" s="62"/>
      <c r="X51" s="62"/>
      <c r="Y51" s="62"/>
    </row>
    <row r="52" spans="1:25" ht="24.95" customHeight="1" x14ac:dyDescent="0.25">
      <c r="A52" s="27"/>
      <c r="B52" s="27"/>
      <c r="C52" s="39" t="s">
        <v>21</v>
      </c>
      <c r="D52" s="28"/>
      <c r="E52" s="40">
        <v>0</v>
      </c>
      <c r="F52" s="30">
        <f>[1]FIN2011!$G21</f>
        <v>0</v>
      </c>
      <c r="G52" s="30">
        <f>[2]FIN2012!$G21</f>
        <v>0</v>
      </c>
      <c r="H52" s="30">
        <f>[3]FIN2013!$G21</f>
        <v>0</v>
      </c>
      <c r="I52" s="30">
        <f>[4]FIN2014!$G21</f>
        <v>0</v>
      </c>
      <c r="J52" s="30">
        <v>0</v>
      </c>
      <c r="K52" s="30">
        <v>0</v>
      </c>
      <c r="L52" s="30">
        <v>0</v>
      </c>
      <c r="M52" s="40">
        <v>0</v>
      </c>
      <c r="N52" s="75"/>
      <c r="Q52">
        <v>0</v>
      </c>
      <c r="R52">
        <v>0</v>
      </c>
      <c r="S52">
        <v>0</v>
      </c>
      <c r="V52" s="62"/>
      <c r="W52" s="62"/>
      <c r="X52" s="62"/>
      <c r="Y52" s="62"/>
    </row>
    <row r="53" spans="1:25" ht="24.95" customHeight="1" x14ac:dyDescent="0.25">
      <c r="A53" s="27"/>
      <c r="B53" s="27"/>
      <c r="C53" s="39" t="s">
        <v>22</v>
      </c>
      <c r="D53" s="28"/>
      <c r="E53" s="40">
        <v>0</v>
      </c>
      <c r="F53" s="30">
        <f>[1]FIN2011!$G22</f>
        <v>0</v>
      </c>
      <c r="G53" s="30">
        <f>[2]FIN2012!$G22</f>
        <v>0</v>
      </c>
      <c r="H53" s="30">
        <f>[3]FIN2013!$G22</f>
        <v>0</v>
      </c>
      <c r="I53" s="30">
        <f>[4]FIN2014!$G22</f>
        <v>0</v>
      </c>
      <c r="J53" s="30">
        <v>0</v>
      </c>
      <c r="K53" s="30">
        <v>0</v>
      </c>
      <c r="L53" s="30">
        <v>0</v>
      </c>
      <c r="M53" s="40">
        <v>0</v>
      </c>
      <c r="N53" s="75"/>
      <c r="Q53">
        <v>0</v>
      </c>
      <c r="R53">
        <v>0</v>
      </c>
      <c r="S53">
        <v>0</v>
      </c>
      <c r="V53" s="62"/>
      <c r="W53" s="62"/>
      <c r="X53" s="62"/>
      <c r="Y53" s="62"/>
    </row>
    <row r="54" spans="1:25" ht="24.95" customHeight="1" x14ac:dyDescent="0.2">
      <c r="A54" s="44"/>
      <c r="B54" s="44"/>
      <c r="C54" s="39" t="s">
        <v>23</v>
      </c>
      <c r="D54" s="28"/>
      <c r="E54" s="35">
        <v>67421</v>
      </c>
      <c r="F54" s="36">
        <f>[1]FIN2011!$G23</f>
        <v>49842</v>
      </c>
      <c r="G54" s="36">
        <f>[2]FIN2012!$G23</f>
        <v>201568</v>
      </c>
      <c r="H54" s="36">
        <f>[3]FIN2013!$G23</f>
        <v>168044</v>
      </c>
      <c r="I54" s="36">
        <f>[4]FIN2014!$G23</f>
        <v>-1700</v>
      </c>
      <c r="J54" s="36">
        <v>-5410</v>
      </c>
      <c r="K54" s="36">
        <v>-115412</v>
      </c>
      <c r="L54" s="36">
        <v>74348</v>
      </c>
      <c r="M54" s="35">
        <v>8551</v>
      </c>
      <c r="N54" s="70"/>
      <c r="Q54">
        <v>26063</v>
      </c>
      <c r="R54">
        <v>92946</v>
      </c>
      <c r="S54">
        <v>-91657</v>
      </c>
      <c r="T54">
        <v>61488</v>
      </c>
      <c r="V54" s="62"/>
      <c r="W54" s="62"/>
      <c r="X54" s="62"/>
      <c r="Y54" s="62"/>
    </row>
    <row r="55" spans="1:25" ht="24.95" customHeight="1" x14ac:dyDescent="0.25">
      <c r="A55" s="27"/>
      <c r="B55" s="38" t="s">
        <v>33</v>
      </c>
      <c r="C55" s="45"/>
      <c r="D55" s="10"/>
      <c r="E55" s="32">
        <v>394926</v>
      </c>
      <c r="F55" s="33">
        <f>[1]FIN2011!$G24</f>
        <v>2375</v>
      </c>
      <c r="G55" s="33">
        <f>[2]FIN2012!$G24</f>
        <v>415694</v>
      </c>
      <c r="H55" s="33">
        <f>[3]FIN2013!$G24</f>
        <v>293146</v>
      </c>
      <c r="I55" s="33">
        <f>[4]FIN2014!$G24</f>
        <v>549271.99999999988</v>
      </c>
      <c r="J55" s="33">
        <v>-80427.000000000466</v>
      </c>
      <c r="K55" s="33">
        <v>-26706</v>
      </c>
      <c r="L55" s="33">
        <v>110042</v>
      </c>
      <c r="M55" s="32">
        <v>963</v>
      </c>
      <c r="N55" s="74"/>
      <c r="Q55">
        <v>354195.00000000047</v>
      </c>
      <c r="R55">
        <v>320139</v>
      </c>
      <c r="S55">
        <v>192570</v>
      </c>
      <c r="T55">
        <v>129189</v>
      </c>
      <c r="V55" s="62"/>
      <c r="W55" s="62"/>
      <c r="X55" s="62"/>
      <c r="Y55" s="62"/>
    </row>
    <row r="56" spans="1:25" ht="24.95" customHeight="1" x14ac:dyDescent="0.25">
      <c r="A56" s="27"/>
      <c r="B56" s="46" t="s">
        <v>24</v>
      </c>
      <c r="C56" s="45"/>
      <c r="D56" s="10"/>
      <c r="E56" s="32">
        <v>200590</v>
      </c>
      <c r="F56" s="33">
        <f>[1]FIN2011!$G25</f>
        <v>141569</v>
      </c>
      <c r="G56" s="33">
        <f>[2]FIN2012!$G25</f>
        <v>88824</v>
      </c>
      <c r="H56" s="33">
        <f>[3]FIN2013!$G25</f>
        <v>58802</v>
      </c>
      <c r="I56" s="33">
        <f>[4]FIN2014!$G25</f>
        <v>332287</v>
      </c>
      <c r="J56" s="33">
        <v>-2845</v>
      </c>
      <c r="K56" s="33">
        <v>236459</v>
      </c>
      <c r="L56" s="33">
        <v>-269701</v>
      </c>
      <c r="M56" s="32">
        <v>0</v>
      </c>
      <c r="N56" s="74"/>
      <c r="Q56">
        <v>207182</v>
      </c>
      <c r="R56">
        <v>138161</v>
      </c>
      <c r="S56">
        <v>752693</v>
      </c>
      <c r="T56">
        <v>243542</v>
      </c>
      <c r="V56" s="62"/>
      <c r="W56" s="62"/>
      <c r="X56" s="62"/>
      <c r="Y56" s="62"/>
    </row>
    <row r="57" spans="1:25" ht="24.95" customHeight="1" x14ac:dyDescent="0.25">
      <c r="A57" s="27"/>
      <c r="B57" s="49" t="s">
        <v>26</v>
      </c>
      <c r="C57" s="45"/>
      <c r="D57" s="10"/>
      <c r="E57" s="32">
        <v>101857</v>
      </c>
      <c r="F57" s="33">
        <f>[1]FIN2011!$G26+[1]FIN2011!$G$27</f>
        <v>705649</v>
      </c>
      <c r="G57" s="33">
        <f>[2]FIN2012!$G26+[2]FIN2012!$G$27</f>
        <v>201431</v>
      </c>
      <c r="H57" s="33">
        <f>[3]FIN2013!$G26+[3]FIN2013!$G$27</f>
        <v>-100423</v>
      </c>
      <c r="I57" s="33">
        <f>[4]FIN2014!$G26+[4]FIN2014!$G$27</f>
        <v>61720</v>
      </c>
      <c r="J57" s="33">
        <v>-40053</v>
      </c>
      <c r="K57" s="33">
        <v>196720</v>
      </c>
      <c r="L57" s="33">
        <v>-152385</v>
      </c>
      <c r="M57" s="32">
        <v>-8428</v>
      </c>
      <c r="N57" s="74"/>
      <c r="Q57">
        <v>-35431</v>
      </c>
      <c r="R57">
        <v>-124761</v>
      </c>
      <c r="S57">
        <v>64789</v>
      </c>
      <c r="T57">
        <v>-94717</v>
      </c>
      <c r="V57" s="62"/>
      <c r="W57" s="62"/>
      <c r="X57" s="62"/>
      <c r="Y57" s="62"/>
    </row>
    <row r="58" spans="1:25" ht="12.75" customHeight="1" x14ac:dyDescent="0.25">
      <c r="A58" s="27"/>
      <c r="B58" s="49"/>
      <c r="C58" s="45"/>
      <c r="D58" s="10"/>
      <c r="E58" s="32"/>
      <c r="F58" s="33"/>
      <c r="G58" s="33"/>
      <c r="H58" s="33"/>
      <c r="I58" s="33"/>
      <c r="J58" s="33">
        <v>0</v>
      </c>
      <c r="K58" s="33">
        <v>0</v>
      </c>
      <c r="L58" s="33">
        <v>0</v>
      </c>
      <c r="M58" s="32">
        <v>0</v>
      </c>
      <c r="N58" s="74"/>
      <c r="V58" s="62"/>
      <c r="W58" s="62"/>
      <c r="X58" s="62"/>
      <c r="Y58" s="62"/>
    </row>
    <row r="59" spans="1:25" ht="24.95" customHeight="1" x14ac:dyDescent="0.25">
      <c r="A59" s="53" t="s">
        <v>34</v>
      </c>
      <c r="B59" s="53"/>
      <c r="C59" s="54"/>
      <c r="D59" s="54"/>
      <c r="E59" s="55">
        <f t="shared" ref="E59:I59" si="13">E13-E36</f>
        <v>163327</v>
      </c>
      <c r="F59" s="56">
        <f t="shared" si="13"/>
        <v>41580</v>
      </c>
      <c r="G59" s="56">
        <f t="shared" si="13"/>
        <v>256267</v>
      </c>
      <c r="H59" s="56">
        <f t="shared" si="13"/>
        <v>-198446</v>
      </c>
      <c r="I59" s="56">
        <f t="shared" si="13"/>
        <v>470943.00000000012</v>
      </c>
      <c r="J59" s="56">
        <v>75543.000000000466</v>
      </c>
      <c r="K59" s="56">
        <v>-6648</v>
      </c>
      <c r="L59" s="56">
        <v>-89459</v>
      </c>
      <c r="M59" s="56">
        <v>-82</v>
      </c>
      <c r="N59" s="76"/>
      <c r="Q59">
        <v>-22665.000000000466</v>
      </c>
      <c r="R59">
        <v>333411</v>
      </c>
      <c r="S59">
        <v>442596</v>
      </c>
      <c r="T59">
        <v>-155451</v>
      </c>
      <c r="V59" s="62"/>
      <c r="W59" s="62"/>
      <c r="X59" s="62"/>
      <c r="Y59" s="62"/>
    </row>
    <row r="60" spans="1:25" s="1" customFormat="1" ht="30" customHeight="1" x14ac:dyDescent="0.2">
      <c r="A60" s="39" t="s">
        <v>28</v>
      </c>
      <c r="B60" s="39"/>
      <c r="C60" s="39"/>
      <c r="D60" s="39"/>
      <c r="E60" s="57">
        <f t="shared" ref="E60:I60" si="14">E11-E59</f>
        <v>0</v>
      </c>
      <c r="F60" s="57">
        <f t="shared" si="14"/>
        <v>0</v>
      </c>
      <c r="G60" s="57">
        <f t="shared" si="14"/>
        <v>0</v>
      </c>
      <c r="H60" s="57">
        <f t="shared" si="14"/>
        <v>0</v>
      </c>
      <c r="I60" s="57">
        <f t="shared" si="14"/>
        <v>0</v>
      </c>
      <c r="J60" s="57">
        <v>-4.6566128730773926E-10</v>
      </c>
      <c r="K60" s="57">
        <v>0</v>
      </c>
      <c r="L60" s="57">
        <v>0</v>
      </c>
      <c r="M60" s="57">
        <v>0</v>
      </c>
      <c r="N60" s="77"/>
      <c r="Q60" s="1">
        <v>4.6566128730773926E-10</v>
      </c>
      <c r="R60" s="1">
        <v>0</v>
      </c>
      <c r="S60" s="1">
        <v>0</v>
      </c>
      <c r="T60" s="1">
        <v>0</v>
      </c>
      <c r="V60" s="62"/>
      <c r="W60" s="62"/>
      <c r="X60" s="62"/>
      <c r="Y60" s="62"/>
    </row>
    <row r="61" spans="1:25" ht="24.95" customHeight="1" x14ac:dyDescent="0.2"/>
    <row r="62" spans="1:25" ht="24.95" customHeight="1" x14ac:dyDescent="0.2"/>
    <row r="63" spans="1:25" ht="24.95" customHeight="1" x14ac:dyDescent="0.2"/>
    <row r="64" spans="1:25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  <row r="119" ht="24.95" customHeight="1" x14ac:dyDescent="0.2"/>
  </sheetData>
  <mergeCells count="3">
    <mergeCell ref="A1:M1"/>
    <mergeCell ref="A3:N3"/>
    <mergeCell ref="A5:D5"/>
  </mergeCells>
  <printOptions horizontalCentered="1"/>
  <pageMargins left="0.47244094488188981" right="0.51181102362204722" top="0.86614173228346458" bottom="0.39370078740157483" header="0" footer="0"/>
  <pageSetup paperSize="9" scale="50" orientation="portrait" r:id="rId1"/>
  <headerFooter alignWithMargins="0">
    <oddHeader>&amp;C&amp;"TH SarabunPSK,Regular"&amp;32
-83-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9"/>
  <sheetViews>
    <sheetView tabSelected="1" zoomScale="40" zoomScaleNormal="40" workbookViewId="0">
      <selection activeCell="AD10" sqref="AD10"/>
    </sheetView>
  </sheetViews>
  <sheetFormatPr defaultRowHeight="25.5" x14ac:dyDescent="0.35"/>
  <cols>
    <col min="1" max="3" width="4.7109375" style="82" customWidth="1"/>
    <col min="4" max="4" width="72.42578125" style="82" customWidth="1"/>
    <col min="5" max="9" width="20.7109375" style="82" hidden="1" customWidth="1"/>
    <col min="10" max="14" width="27.85546875" style="82" customWidth="1"/>
    <col min="15" max="15" width="9.140625" style="82"/>
    <col min="16" max="19" width="21.42578125" style="82" hidden="1" customWidth="1"/>
    <col min="20" max="20" width="0" style="82" hidden="1" customWidth="1"/>
    <col min="21" max="24" width="21.42578125" style="82" hidden="1" customWidth="1"/>
    <col min="25" max="16384" width="9.140625" style="82"/>
  </cols>
  <sheetData>
    <row r="1" spans="1:25" ht="12" customHeight="1" x14ac:dyDescent="0.3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25" ht="24.75" hidden="1" customHeight="1" x14ac:dyDescent="0.35">
      <c r="A2" s="83"/>
      <c r="B2" s="83"/>
      <c r="C2" s="83"/>
      <c r="D2" s="83"/>
      <c r="E2" s="84"/>
      <c r="F2" s="83"/>
      <c r="G2" s="83"/>
      <c r="H2" s="83"/>
      <c r="I2" s="83"/>
      <c r="J2" s="83"/>
      <c r="K2" s="83"/>
    </row>
    <row r="3" spans="1:25" ht="50.25" customHeight="1" x14ac:dyDescent="0.35">
      <c r="A3" s="85" t="s">
        <v>27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25" ht="24.95" customHeight="1" x14ac:dyDescent="0.35">
      <c r="A4" s="86"/>
      <c r="B4" s="86"/>
      <c r="C4" s="86"/>
      <c r="D4" s="86"/>
      <c r="E4" s="87"/>
      <c r="F4" s="87"/>
      <c r="G4" s="87"/>
      <c r="H4" s="87"/>
      <c r="I4" s="87"/>
      <c r="J4" s="87"/>
      <c r="K4" s="87"/>
      <c r="N4" s="87" t="s">
        <v>0</v>
      </c>
      <c r="P4" s="88" t="s">
        <v>38</v>
      </c>
      <c r="Q4" s="88"/>
      <c r="R4" s="88"/>
      <c r="S4" s="88"/>
      <c r="T4" s="89"/>
      <c r="U4" s="88" t="s">
        <v>39</v>
      </c>
      <c r="V4" s="88"/>
      <c r="W4" s="88"/>
      <c r="X4" s="88"/>
      <c r="Y4" s="89"/>
    </row>
    <row r="5" spans="1:25" ht="30" customHeight="1" x14ac:dyDescent="0.35">
      <c r="A5" s="90"/>
      <c r="B5" s="90"/>
      <c r="C5" s="90"/>
      <c r="D5" s="90"/>
      <c r="E5" s="91">
        <v>2010</v>
      </c>
      <c r="F5" s="91">
        <v>2011</v>
      </c>
      <c r="G5" s="91">
        <v>2012</v>
      </c>
      <c r="H5" s="91">
        <v>2013</v>
      </c>
      <c r="I5" s="91">
        <v>2014</v>
      </c>
      <c r="J5" s="92">
        <v>2015</v>
      </c>
      <c r="K5" s="92">
        <v>2016</v>
      </c>
      <c r="L5" s="92">
        <v>2017</v>
      </c>
      <c r="M5" s="92">
        <v>2018</v>
      </c>
      <c r="N5" s="92">
        <v>2019</v>
      </c>
      <c r="O5" s="93"/>
      <c r="P5" s="92">
        <v>2015</v>
      </c>
      <c r="Q5" s="92">
        <v>2016</v>
      </c>
      <c r="R5" s="92">
        <v>2017</v>
      </c>
      <c r="S5" s="92">
        <v>2018</v>
      </c>
      <c r="T5" s="93"/>
      <c r="U5" s="92">
        <v>2015</v>
      </c>
      <c r="V5" s="92">
        <v>2016</v>
      </c>
      <c r="W5" s="92">
        <v>2017</v>
      </c>
      <c r="X5" s="92">
        <v>2018</v>
      </c>
    </row>
    <row r="6" spans="1:25" ht="35.25" customHeight="1" x14ac:dyDescent="0.35">
      <c r="A6" s="94" t="s">
        <v>1</v>
      </c>
      <c r="B6" s="94"/>
      <c r="C6" s="95"/>
      <c r="D6" s="95"/>
      <c r="E6" s="96"/>
      <c r="F6" s="96"/>
      <c r="G6" s="96"/>
      <c r="H6" s="96"/>
      <c r="I6" s="96"/>
      <c r="J6" s="96"/>
      <c r="K6" s="96"/>
      <c r="L6" s="96"/>
    </row>
    <row r="7" spans="1:25" ht="35.25" customHeight="1" x14ac:dyDescent="0.35">
      <c r="A7" s="97" t="s">
        <v>2</v>
      </c>
      <c r="B7" s="98"/>
      <c r="C7" s="95"/>
      <c r="D7" s="95"/>
      <c r="E7" s="99">
        <v>162678</v>
      </c>
      <c r="F7" s="95">
        <f>[1]FIN2011!$G30</f>
        <v>78479</v>
      </c>
      <c r="G7" s="95">
        <f>[2]FIN2012!$G30</f>
        <v>343034</v>
      </c>
      <c r="H7" s="95">
        <f>[3]FIN2013!$G30</f>
        <v>-129239</v>
      </c>
      <c r="I7" s="95">
        <f>[4]FIN2014!$G30</f>
        <v>521632</v>
      </c>
      <c r="J7" s="95">
        <v>141362</v>
      </c>
      <c r="K7" s="95">
        <v>374880.49649184558</v>
      </c>
      <c r="L7" s="95">
        <v>386286</v>
      </c>
      <c r="M7" s="99">
        <v>-56186.235148429056</v>
      </c>
      <c r="N7" s="99">
        <v>268444.83608676144</v>
      </c>
      <c r="P7" s="99">
        <v>35290</v>
      </c>
      <c r="Q7" s="99">
        <v>344552</v>
      </c>
      <c r="R7" s="99">
        <v>491374</v>
      </c>
      <c r="S7" s="99">
        <v>-64226</v>
      </c>
      <c r="U7" s="99">
        <f>J7-P7</f>
        <v>106072</v>
      </c>
      <c r="V7" s="99">
        <f t="shared" ref="V7:X7" si="0">K7-Q7</f>
        <v>30328.496491845581</v>
      </c>
      <c r="W7" s="99">
        <f t="shared" si="0"/>
        <v>-105088</v>
      </c>
      <c r="X7" s="99">
        <f t="shared" si="0"/>
        <v>8039.7648515709443</v>
      </c>
    </row>
    <row r="8" spans="1:25" ht="35.25" customHeight="1" x14ac:dyDescent="0.35">
      <c r="A8" s="97" t="s">
        <v>3</v>
      </c>
      <c r="B8" s="98"/>
      <c r="C8" s="95"/>
      <c r="D8" s="95"/>
      <c r="E8" s="99">
        <v>-989</v>
      </c>
      <c r="F8" s="95">
        <f>[1]FIN2011!$G31</f>
        <v>36428</v>
      </c>
      <c r="G8" s="95">
        <f>[2]FIN2012!$G31</f>
        <v>86271</v>
      </c>
      <c r="H8" s="95">
        <f>[3]FIN2013!$G31</f>
        <v>63241</v>
      </c>
      <c r="I8" s="95">
        <f>[4]FIN2014!$G31</f>
        <v>47415</v>
      </c>
      <c r="J8" s="95">
        <v>59037</v>
      </c>
      <c r="K8" s="95">
        <v>34561</v>
      </c>
      <c r="L8" s="95">
        <v>24044</v>
      </c>
      <c r="M8" s="99">
        <v>91151</v>
      </c>
      <c r="N8" s="99">
        <v>48371</v>
      </c>
      <c r="P8" s="99">
        <v>57392</v>
      </c>
      <c r="Q8" s="99">
        <v>10108</v>
      </c>
      <c r="R8" s="99">
        <v>48562</v>
      </c>
      <c r="S8" s="99">
        <v>90874</v>
      </c>
      <c r="U8" s="99">
        <f t="shared" ref="U8:U60" si="1">J8-P8</f>
        <v>1645</v>
      </c>
      <c r="V8" s="99">
        <f t="shared" ref="V8:V60" si="2">K8-Q8</f>
        <v>24453</v>
      </c>
      <c r="W8" s="99">
        <f t="shared" ref="W8:W60" si="3">L8-R8</f>
        <v>-24518</v>
      </c>
      <c r="X8" s="99">
        <f t="shared" ref="X8:X60" si="4">M8-S8</f>
        <v>277</v>
      </c>
    </row>
    <row r="9" spans="1:25" ht="35.25" customHeight="1" x14ac:dyDescent="0.35">
      <c r="A9" s="97" t="s">
        <v>4</v>
      </c>
      <c r="B9" s="98"/>
      <c r="C9" s="95"/>
      <c r="D9" s="95"/>
      <c r="E9" s="99">
        <v>340</v>
      </c>
      <c r="F9" s="95">
        <f>[1]FIN2011!$G32</f>
        <v>471</v>
      </c>
      <c r="G9" s="95">
        <f>[2]FIN2012!$G32</f>
        <v>496</v>
      </c>
      <c r="H9" s="95">
        <f>[3]FIN2013!$G32</f>
        <v>5966</v>
      </c>
      <c r="I9" s="95">
        <f>[4]FIN2014!$G32</f>
        <v>3274</v>
      </c>
      <c r="J9" s="95">
        <v>563</v>
      </c>
      <c r="K9" s="95">
        <v>1033</v>
      </c>
      <c r="L9" s="100">
        <v>216</v>
      </c>
      <c r="M9" s="99">
        <v>351</v>
      </c>
      <c r="N9" s="99">
        <v>-74</v>
      </c>
      <c r="P9" s="99">
        <v>563</v>
      </c>
      <c r="Q9" s="99">
        <v>1033</v>
      </c>
      <c r="R9" s="99">
        <v>216</v>
      </c>
      <c r="S9" s="99">
        <v>351</v>
      </c>
      <c r="U9" s="99">
        <f t="shared" si="1"/>
        <v>0</v>
      </c>
      <c r="V9" s="99">
        <f t="shared" si="2"/>
        <v>0</v>
      </c>
      <c r="W9" s="99">
        <f t="shared" si="3"/>
        <v>0</v>
      </c>
      <c r="X9" s="99">
        <f t="shared" si="4"/>
        <v>0</v>
      </c>
    </row>
    <row r="10" spans="1:25" ht="35.25" customHeight="1" x14ac:dyDescent="0.35">
      <c r="A10" s="97" t="s">
        <v>5</v>
      </c>
      <c r="B10" s="98"/>
      <c r="C10" s="95"/>
      <c r="D10" s="95"/>
      <c r="E10" s="101">
        <v>0</v>
      </c>
      <c r="F10" s="102">
        <f>[1]FIN2011!$G33</f>
        <v>0</v>
      </c>
      <c r="G10" s="102">
        <v>0</v>
      </c>
      <c r="H10" s="102">
        <f>[3]FIN2013!$G33</f>
        <v>0</v>
      </c>
      <c r="I10" s="102">
        <f>[4]FIN2014!$G33</f>
        <v>0</v>
      </c>
      <c r="J10" s="102">
        <v>0</v>
      </c>
      <c r="K10" s="102">
        <v>0</v>
      </c>
      <c r="L10" s="102">
        <v>0</v>
      </c>
      <c r="M10" s="101">
        <v>0</v>
      </c>
      <c r="N10" s="101">
        <v>0</v>
      </c>
      <c r="P10" s="101"/>
      <c r="Q10" s="101"/>
      <c r="R10" s="101">
        <v>0</v>
      </c>
      <c r="S10" s="101"/>
      <c r="U10" s="101">
        <f t="shared" si="1"/>
        <v>0</v>
      </c>
      <c r="V10" s="101">
        <f t="shared" si="2"/>
        <v>0</v>
      </c>
      <c r="W10" s="101">
        <f t="shared" si="3"/>
        <v>0</v>
      </c>
      <c r="X10" s="101">
        <f t="shared" si="4"/>
        <v>0</v>
      </c>
    </row>
    <row r="11" spans="1:25" s="105" customFormat="1" ht="35.25" customHeight="1" x14ac:dyDescent="0.35">
      <c r="A11" s="103" t="s">
        <v>6</v>
      </c>
      <c r="B11" s="103"/>
      <c r="C11" s="103"/>
      <c r="D11" s="103"/>
      <c r="E11" s="104">
        <f t="shared" ref="E11" si="5">E7-E8-E9-E10</f>
        <v>163327</v>
      </c>
      <c r="F11" s="103">
        <f t="shared" ref="F11:H11" si="6">F7-F8-F9-F10</f>
        <v>41580</v>
      </c>
      <c r="G11" s="103">
        <f t="shared" si="6"/>
        <v>256267</v>
      </c>
      <c r="H11" s="103">
        <f t="shared" si="6"/>
        <v>-198446</v>
      </c>
      <c r="I11" s="103">
        <f t="shared" ref="I11" si="7">I7-I8-I9-I10</f>
        <v>470943</v>
      </c>
      <c r="J11" s="103">
        <v>81762</v>
      </c>
      <c r="K11" s="103">
        <v>339286.49649184558</v>
      </c>
      <c r="L11" s="103">
        <v>362026</v>
      </c>
      <c r="M11" s="103">
        <v>-147688.23514842906</v>
      </c>
      <c r="N11" s="103">
        <v>220147.83608676144</v>
      </c>
      <c r="P11" s="103">
        <v>-22665</v>
      </c>
      <c r="Q11" s="103">
        <v>333411</v>
      </c>
      <c r="R11" s="103">
        <v>442596</v>
      </c>
      <c r="S11" s="103">
        <v>-155451</v>
      </c>
      <c r="U11" s="103">
        <f t="shared" si="1"/>
        <v>104427</v>
      </c>
      <c r="V11" s="103">
        <f t="shared" si="2"/>
        <v>5875.4964918455807</v>
      </c>
      <c r="W11" s="103">
        <f t="shared" si="3"/>
        <v>-80570</v>
      </c>
      <c r="X11" s="103">
        <f t="shared" si="4"/>
        <v>7762.7648515709443</v>
      </c>
    </row>
    <row r="12" spans="1:25" s="112" customFormat="1" ht="51" customHeight="1" x14ac:dyDescent="0.35">
      <c r="A12" s="106" t="s">
        <v>7</v>
      </c>
      <c r="B12" s="107"/>
      <c r="C12" s="107"/>
      <c r="D12" s="107"/>
      <c r="E12" s="108"/>
      <c r="F12" s="107"/>
      <c r="G12" s="107"/>
      <c r="H12" s="107"/>
      <c r="I12" s="107"/>
      <c r="J12" s="109">
        <v>0</v>
      </c>
      <c r="K12" s="109">
        <v>0</v>
      </c>
      <c r="L12" s="109">
        <v>0</v>
      </c>
      <c r="M12" s="110">
        <v>0</v>
      </c>
      <c r="N12" s="111">
        <v>0</v>
      </c>
    </row>
    <row r="13" spans="1:25" ht="36.75" customHeight="1" x14ac:dyDescent="0.35">
      <c r="A13" s="113" t="s">
        <v>31</v>
      </c>
      <c r="B13" s="113"/>
      <c r="C13" s="113"/>
      <c r="D13" s="113"/>
      <c r="E13" s="114">
        <f t="shared" ref="E13:I13" si="8">+E14+E15+E19+E28+E32+E33+E34</f>
        <v>868938</v>
      </c>
      <c r="F13" s="115">
        <f>+F14+F15+F19+F28+F32+F33+F34</f>
        <v>932190</v>
      </c>
      <c r="G13" s="115">
        <f t="shared" si="8"/>
        <v>1189597</v>
      </c>
      <c r="H13" s="115">
        <f t="shared" si="8"/>
        <v>282388</v>
      </c>
      <c r="I13" s="115">
        <f t="shared" si="8"/>
        <v>1495467</v>
      </c>
      <c r="J13" s="115">
        <v>457336</v>
      </c>
      <c r="K13" s="115">
        <v>1046169</v>
      </c>
      <c r="L13" s="115">
        <v>1093357</v>
      </c>
      <c r="M13" s="115">
        <v>215189</v>
      </c>
      <c r="N13" s="115">
        <v>1140517</v>
      </c>
      <c r="P13" s="115">
        <v>510615</v>
      </c>
      <c r="Q13" s="115">
        <v>761612</v>
      </c>
      <c r="R13" s="115">
        <v>1420512</v>
      </c>
      <c r="S13" s="115">
        <v>189894</v>
      </c>
      <c r="U13" s="115">
        <f t="shared" si="1"/>
        <v>-53279</v>
      </c>
      <c r="V13" s="115">
        <f t="shared" si="2"/>
        <v>284557</v>
      </c>
      <c r="W13" s="115">
        <f t="shared" si="3"/>
        <v>-327155</v>
      </c>
      <c r="X13" s="115">
        <f t="shared" si="4"/>
        <v>25295</v>
      </c>
    </row>
    <row r="14" spans="1:25" ht="35.25" customHeight="1" x14ac:dyDescent="0.35">
      <c r="A14" s="116"/>
      <c r="B14" s="117" t="s">
        <v>29</v>
      </c>
      <c r="C14" s="117"/>
      <c r="D14" s="117"/>
      <c r="E14" s="118">
        <v>0</v>
      </c>
      <c r="F14" s="119">
        <f>[1]FIN2011!$F$6</f>
        <v>0</v>
      </c>
      <c r="G14" s="119">
        <f>[2]FIN2012!$F$6</f>
        <v>0</v>
      </c>
      <c r="H14" s="120">
        <f>[3]FIN2013!$F$6</f>
        <v>0</v>
      </c>
      <c r="I14" s="120">
        <f>[4]FIN2014!$F$6</f>
        <v>0</v>
      </c>
      <c r="J14" s="120">
        <v>0</v>
      </c>
      <c r="K14" s="120">
        <v>0</v>
      </c>
      <c r="L14" s="120">
        <v>0</v>
      </c>
      <c r="M14" s="118">
        <v>0</v>
      </c>
      <c r="N14" s="118">
        <v>0</v>
      </c>
      <c r="P14" s="118">
        <v>0</v>
      </c>
      <c r="Q14" s="118">
        <v>0</v>
      </c>
      <c r="R14" s="118">
        <v>0</v>
      </c>
      <c r="S14" s="118"/>
      <c r="U14" s="118">
        <f t="shared" si="1"/>
        <v>0</v>
      </c>
      <c r="V14" s="118">
        <f t="shared" si="2"/>
        <v>0</v>
      </c>
      <c r="W14" s="118">
        <f t="shared" si="3"/>
        <v>0</v>
      </c>
      <c r="X14" s="118">
        <f t="shared" si="4"/>
        <v>0</v>
      </c>
    </row>
    <row r="15" spans="1:25" ht="35.25" customHeight="1" x14ac:dyDescent="0.35">
      <c r="A15" s="116"/>
      <c r="B15" s="117" t="s">
        <v>8</v>
      </c>
      <c r="C15" s="117"/>
      <c r="D15" s="117"/>
      <c r="E15" s="121">
        <f t="shared" ref="E15:I15" si="9">SUM(E16:E18)</f>
        <v>62662</v>
      </c>
      <c r="F15" s="122">
        <f t="shared" si="9"/>
        <v>133214</v>
      </c>
      <c r="G15" s="122">
        <f t="shared" si="9"/>
        <v>477420</v>
      </c>
      <c r="H15" s="122">
        <f t="shared" si="9"/>
        <v>188292</v>
      </c>
      <c r="I15" s="122">
        <f t="shared" si="9"/>
        <v>231128</v>
      </c>
      <c r="J15" s="122">
        <v>-174498</v>
      </c>
      <c r="K15" s="122">
        <v>174743</v>
      </c>
      <c r="L15" s="122">
        <v>-77358</v>
      </c>
      <c r="M15" s="122">
        <v>53555</v>
      </c>
      <c r="N15" s="123">
        <v>77493</v>
      </c>
      <c r="P15" s="123">
        <v>-174626</v>
      </c>
      <c r="Q15" s="123">
        <v>174600</v>
      </c>
      <c r="R15" s="123">
        <v>-77047</v>
      </c>
      <c r="S15" s="123">
        <v>53664</v>
      </c>
      <c r="U15" s="123">
        <f t="shared" si="1"/>
        <v>128</v>
      </c>
      <c r="V15" s="123">
        <f t="shared" si="2"/>
        <v>143</v>
      </c>
      <c r="W15" s="123">
        <f t="shared" si="3"/>
        <v>-311</v>
      </c>
      <c r="X15" s="123">
        <f t="shared" si="4"/>
        <v>-109</v>
      </c>
    </row>
    <row r="16" spans="1:25" ht="35.25" customHeight="1" x14ac:dyDescent="0.35">
      <c r="A16" s="116"/>
      <c r="B16" s="116"/>
      <c r="C16" s="124" t="s">
        <v>9</v>
      </c>
      <c r="D16" s="117"/>
      <c r="E16" s="125">
        <v>5100</v>
      </c>
      <c r="F16" s="126">
        <f>[1]FIN2011!$F8</f>
        <v>8403</v>
      </c>
      <c r="G16" s="126">
        <f>[2]FIN2012!$F8</f>
        <v>-14726</v>
      </c>
      <c r="H16" s="126">
        <f>[3]FIN2013!$F8</f>
        <v>102</v>
      </c>
      <c r="I16" s="126">
        <f>[4]FIN2014!$F8</f>
        <v>4786</v>
      </c>
      <c r="J16" s="126">
        <v>-232</v>
      </c>
      <c r="K16" s="126">
        <v>-4526</v>
      </c>
      <c r="L16" s="126">
        <v>1671</v>
      </c>
      <c r="M16" s="125">
        <v>-677</v>
      </c>
      <c r="N16" s="127">
        <v>-1408</v>
      </c>
      <c r="P16" s="127">
        <v>-360</v>
      </c>
      <c r="Q16" s="127">
        <v>-4669</v>
      </c>
      <c r="R16" s="127">
        <v>1982</v>
      </c>
      <c r="S16" s="127">
        <v>-677</v>
      </c>
      <c r="U16" s="127">
        <f t="shared" si="1"/>
        <v>128</v>
      </c>
      <c r="V16" s="127">
        <f t="shared" si="2"/>
        <v>143</v>
      </c>
      <c r="W16" s="127">
        <f t="shared" si="3"/>
        <v>-311</v>
      </c>
      <c r="X16" s="127">
        <f t="shared" si="4"/>
        <v>0</v>
      </c>
    </row>
    <row r="17" spans="1:24" ht="35.25" customHeight="1" x14ac:dyDescent="0.35">
      <c r="A17" s="116"/>
      <c r="B17" s="116"/>
      <c r="C17" s="128" t="s">
        <v>10</v>
      </c>
      <c r="D17" s="117"/>
      <c r="E17" s="125">
        <v>-36597</v>
      </c>
      <c r="F17" s="126">
        <f>[1]FIN2011!$F9</f>
        <v>97542</v>
      </c>
      <c r="G17" s="126">
        <f>[2]FIN2012!$F9</f>
        <v>12094</v>
      </c>
      <c r="H17" s="126">
        <f>[3]FIN2013!$F9</f>
        <v>6283</v>
      </c>
      <c r="I17" s="126">
        <f>[4]FIN2014!$F9</f>
        <v>7488</v>
      </c>
      <c r="J17" s="126">
        <v>-3484</v>
      </c>
      <c r="K17" s="126">
        <v>3987</v>
      </c>
      <c r="L17" s="126">
        <v>106268</v>
      </c>
      <c r="M17" s="125">
        <v>-45794</v>
      </c>
      <c r="N17" s="127">
        <v>60512</v>
      </c>
      <c r="P17" s="127">
        <v>-3484</v>
      </c>
      <c r="Q17" s="127">
        <v>3987</v>
      </c>
      <c r="R17" s="127">
        <v>125102</v>
      </c>
      <c r="S17" s="127">
        <v>-42711</v>
      </c>
      <c r="U17" s="127">
        <f t="shared" si="1"/>
        <v>0</v>
      </c>
      <c r="V17" s="127">
        <f t="shared" si="2"/>
        <v>0</v>
      </c>
      <c r="W17" s="127">
        <f t="shared" si="3"/>
        <v>-18834</v>
      </c>
      <c r="X17" s="127">
        <f t="shared" si="4"/>
        <v>-3083</v>
      </c>
    </row>
    <row r="18" spans="1:24" ht="35.25" customHeight="1" x14ac:dyDescent="0.35">
      <c r="A18" s="116"/>
      <c r="B18" s="116"/>
      <c r="C18" s="128" t="s">
        <v>11</v>
      </c>
      <c r="D18" s="117"/>
      <c r="E18" s="125">
        <v>94159</v>
      </c>
      <c r="F18" s="126">
        <f>[1]FIN2011!$F10</f>
        <v>27269</v>
      </c>
      <c r="G18" s="126">
        <f>[2]FIN2012!$F10</f>
        <v>480052</v>
      </c>
      <c r="H18" s="126">
        <f>[3]FIN2013!$F10</f>
        <v>181907</v>
      </c>
      <c r="I18" s="126">
        <f>[4]FIN2014!$F10</f>
        <v>218854</v>
      </c>
      <c r="J18" s="126">
        <v>-170782</v>
      </c>
      <c r="K18" s="126">
        <v>175282</v>
      </c>
      <c r="L18" s="126">
        <v>-185297</v>
      </c>
      <c r="M18" s="125">
        <v>100026</v>
      </c>
      <c r="N18" s="127">
        <v>18389</v>
      </c>
      <c r="P18" s="127">
        <v>-170782</v>
      </c>
      <c r="Q18" s="127">
        <v>175282</v>
      </c>
      <c r="R18" s="127">
        <v>-204131</v>
      </c>
      <c r="S18" s="127">
        <v>97052</v>
      </c>
      <c r="U18" s="127">
        <f t="shared" si="1"/>
        <v>0</v>
      </c>
      <c r="V18" s="127">
        <f t="shared" si="2"/>
        <v>0</v>
      </c>
      <c r="W18" s="127">
        <f t="shared" si="3"/>
        <v>18834</v>
      </c>
      <c r="X18" s="127">
        <f t="shared" si="4"/>
        <v>2974</v>
      </c>
    </row>
    <row r="19" spans="1:24" ht="35.25" customHeight="1" x14ac:dyDescent="0.35">
      <c r="A19" s="116"/>
      <c r="B19" s="129" t="s">
        <v>12</v>
      </c>
      <c r="C19" s="129"/>
      <c r="D19" s="117"/>
      <c r="E19" s="121">
        <f t="shared" ref="E19:I19" si="10">+E20+E23</f>
        <v>591797</v>
      </c>
      <c r="F19" s="122">
        <f t="shared" si="10"/>
        <v>249994</v>
      </c>
      <c r="G19" s="122">
        <f t="shared" si="10"/>
        <v>166451</v>
      </c>
      <c r="H19" s="122">
        <f t="shared" si="10"/>
        <v>58347</v>
      </c>
      <c r="I19" s="122">
        <f t="shared" si="10"/>
        <v>597104</v>
      </c>
      <c r="J19" s="122">
        <v>620228</v>
      </c>
      <c r="K19" s="122">
        <v>476017</v>
      </c>
      <c r="L19" s="122">
        <v>661586</v>
      </c>
      <c r="M19" s="122">
        <v>-68693</v>
      </c>
      <c r="N19" s="123">
        <v>758097</v>
      </c>
      <c r="P19" s="123">
        <v>632109</v>
      </c>
      <c r="Q19" s="123">
        <v>261325</v>
      </c>
      <c r="R19" s="123">
        <v>824519</v>
      </c>
      <c r="S19" s="123">
        <v>89782</v>
      </c>
      <c r="U19" s="123">
        <f t="shared" si="1"/>
        <v>-11881</v>
      </c>
      <c r="V19" s="123">
        <f t="shared" si="2"/>
        <v>214692</v>
      </c>
      <c r="W19" s="123">
        <f t="shared" si="3"/>
        <v>-162933</v>
      </c>
      <c r="X19" s="123">
        <f t="shared" si="4"/>
        <v>-158475</v>
      </c>
    </row>
    <row r="20" spans="1:24" ht="35.25" customHeight="1" x14ac:dyDescent="0.35">
      <c r="A20" s="116"/>
      <c r="B20" s="116"/>
      <c r="C20" s="128" t="s">
        <v>13</v>
      </c>
      <c r="D20" s="117"/>
      <c r="E20" s="125">
        <f t="shared" ref="E20:I20" si="11">SUM(E21:E22)</f>
        <v>73182</v>
      </c>
      <c r="F20" s="126">
        <f t="shared" si="11"/>
        <v>213031</v>
      </c>
      <c r="G20" s="126">
        <f t="shared" si="11"/>
        <v>-88199</v>
      </c>
      <c r="H20" s="126">
        <f t="shared" si="11"/>
        <v>90745</v>
      </c>
      <c r="I20" s="126">
        <f t="shared" si="11"/>
        <v>307080</v>
      </c>
      <c r="J20" s="126">
        <v>248666</v>
      </c>
      <c r="K20" s="126">
        <v>162076</v>
      </c>
      <c r="L20" s="126">
        <v>109048</v>
      </c>
      <c r="M20" s="126">
        <v>44823</v>
      </c>
      <c r="N20" s="130">
        <v>26984</v>
      </c>
      <c r="P20" s="130">
        <v>297582</v>
      </c>
      <c r="Q20" s="130">
        <v>128339</v>
      </c>
      <c r="R20" s="130">
        <v>147729</v>
      </c>
      <c r="S20" s="130">
        <v>44280</v>
      </c>
      <c r="U20" s="130">
        <f t="shared" si="1"/>
        <v>-48916</v>
      </c>
      <c r="V20" s="130">
        <f t="shared" si="2"/>
        <v>33737</v>
      </c>
      <c r="W20" s="130">
        <f t="shared" si="3"/>
        <v>-38681</v>
      </c>
      <c r="X20" s="130">
        <f t="shared" si="4"/>
        <v>543</v>
      </c>
    </row>
    <row r="21" spans="1:24" ht="35.25" customHeight="1" x14ac:dyDescent="0.35">
      <c r="A21" s="116"/>
      <c r="B21" s="116"/>
      <c r="C21" s="116"/>
      <c r="D21" s="131" t="s">
        <v>14</v>
      </c>
      <c r="E21" s="125">
        <v>68112</v>
      </c>
      <c r="F21" s="126">
        <f>[1]FIN2011!$F13</f>
        <v>277175</v>
      </c>
      <c r="G21" s="126">
        <f>[2]FIN2012!$F13</f>
        <v>-88199</v>
      </c>
      <c r="H21" s="126">
        <f>[3]FIN2013!$F13</f>
        <v>57396</v>
      </c>
      <c r="I21" s="126">
        <f>[4]FIN2014!$F13</f>
        <v>313826</v>
      </c>
      <c r="J21" s="126">
        <v>220711</v>
      </c>
      <c r="K21" s="126">
        <v>209945</v>
      </c>
      <c r="L21" s="126">
        <v>89869</v>
      </c>
      <c r="M21" s="125">
        <v>70691</v>
      </c>
      <c r="N21" s="127">
        <v>26984</v>
      </c>
      <c r="P21" s="127">
        <v>269627</v>
      </c>
      <c r="Q21" s="127">
        <v>176208</v>
      </c>
      <c r="R21" s="127">
        <v>128550</v>
      </c>
      <c r="S21" s="127">
        <v>70148</v>
      </c>
      <c r="U21" s="127">
        <f t="shared" si="1"/>
        <v>-48916</v>
      </c>
      <c r="V21" s="127">
        <f t="shared" si="2"/>
        <v>33737</v>
      </c>
      <c r="W21" s="127">
        <f t="shared" si="3"/>
        <v>-38681</v>
      </c>
      <c r="X21" s="127">
        <f t="shared" si="4"/>
        <v>543</v>
      </c>
    </row>
    <row r="22" spans="1:24" ht="35.25" customHeight="1" x14ac:dyDescent="0.35">
      <c r="A22" s="116"/>
      <c r="B22" s="116"/>
      <c r="C22" s="116"/>
      <c r="D22" s="131" t="s">
        <v>15</v>
      </c>
      <c r="E22" s="125">
        <v>5070</v>
      </c>
      <c r="F22" s="126">
        <f>[1]FIN2011!$F14</f>
        <v>-64144</v>
      </c>
      <c r="G22" s="119">
        <f>[2]FIN2012!$F14</f>
        <v>0</v>
      </c>
      <c r="H22" s="126">
        <f>[3]FIN2013!$F14</f>
        <v>33349</v>
      </c>
      <c r="I22" s="126">
        <f>[4]FIN2014!$F14</f>
        <v>-6746</v>
      </c>
      <c r="J22" s="126">
        <v>27955</v>
      </c>
      <c r="K22" s="126">
        <v>-47869</v>
      </c>
      <c r="L22" s="126">
        <v>19179</v>
      </c>
      <c r="M22" s="125">
        <v>-25868</v>
      </c>
      <c r="N22" s="127">
        <v>0</v>
      </c>
      <c r="P22" s="127">
        <v>27955</v>
      </c>
      <c r="Q22" s="127">
        <v>-47869</v>
      </c>
      <c r="R22" s="127">
        <v>19179</v>
      </c>
      <c r="S22" s="127">
        <v>-25868</v>
      </c>
      <c r="U22" s="127">
        <f t="shared" si="1"/>
        <v>0</v>
      </c>
      <c r="V22" s="127">
        <f t="shared" si="2"/>
        <v>0</v>
      </c>
      <c r="W22" s="127">
        <f t="shared" si="3"/>
        <v>0</v>
      </c>
      <c r="X22" s="127">
        <f t="shared" si="4"/>
        <v>0</v>
      </c>
    </row>
    <row r="23" spans="1:24" ht="35.25" customHeight="1" x14ac:dyDescent="0.35">
      <c r="A23" s="116"/>
      <c r="B23" s="116"/>
      <c r="C23" s="128" t="s">
        <v>30</v>
      </c>
      <c r="D23" s="117"/>
      <c r="E23" s="125">
        <f t="shared" ref="E23:H23" si="12">SUM(E24:E27)</f>
        <v>518615</v>
      </c>
      <c r="F23" s="126">
        <f t="shared" si="12"/>
        <v>36963</v>
      </c>
      <c r="G23" s="126">
        <f t="shared" si="12"/>
        <v>254650</v>
      </c>
      <c r="H23" s="126">
        <f t="shared" si="12"/>
        <v>-32398</v>
      </c>
      <c r="I23" s="126">
        <f>[4]FIN2014!$F15</f>
        <v>290024</v>
      </c>
      <c r="J23" s="126">
        <v>371562</v>
      </c>
      <c r="K23" s="126">
        <v>313941</v>
      </c>
      <c r="L23" s="126">
        <v>552538</v>
      </c>
      <c r="M23" s="126">
        <v>-113516</v>
      </c>
      <c r="N23" s="130">
        <v>731113</v>
      </c>
      <c r="P23" s="130">
        <v>334527</v>
      </c>
      <c r="Q23" s="130">
        <v>132986</v>
      </c>
      <c r="R23" s="130">
        <v>676790</v>
      </c>
      <c r="S23" s="130">
        <v>45502</v>
      </c>
      <c r="U23" s="130">
        <f t="shared" si="1"/>
        <v>37035</v>
      </c>
      <c r="V23" s="130">
        <f t="shared" si="2"/>
        <v>180955</v>
      </c>
      <c r="W23" s="130">
        <f t="shared" si="3"/>
        <v>-124252</v>
      </c>
      <c r="X23" s="130">
        <f t="shared" si="4"/>
        <v>-159018</v>
      </c>
    </row>
    <row r="24" spans="1:24" ht="35.25" customHeight="1" x14ac:dyDescent="0.35">
      <c r="A24" s="116"/>
      <c r="B24" s="116"/>
      <c r="C24" s="116"/>
      <c r="D24" s="131" t="s">
        <v>16</v>
      </c>
      <c r="E24" s="125">
        <v>182141</v>
      </c>
      <c r="F24" s="126">
        <f>[1]FIN2011!$F16</f>
        <v>121542</v>
      </c>
      <c r="G24" s="126">
        <f>[2]FIN2012!$F16</f>
        <v>161519</v>
      </c>
      <c r="H24" s="126">
        <f>[3]FIN2013!$F16</f>
        <v>64297</v>
      </c>
      <c r="I24" s="126">
        <f>[4]FIN2014!$F16</f>
        <v>285309</v>
      </c>
      <c r="J24" s="126">
        <v>206094</v>
      </c>
      <c r="K24" s="126">
        <v>254657</v>
      </c>
      <c r="L24" s="126">
        <v>211520</v>
      </c>
      <c r="M24" s="125">
        <v>-61672</v>
      </c>
      <c r="N24" s="127">
        <v>544392</v>
      </c>
      <c r="P24" s="127">
        <v>206094</v>
      </c>
      <c r="Q24" s="127">
        <v>101609</v>
      </c>
      <c r="R24" s="127">
        <v>364275</v>
      </c>
      <c r="S24" s="127">
        <v>-61821</v>
      </c>
      <c r="U24" s="127">
        <f t="shared" si="1"/>
        <v>0</v>
      </c>
      <c r="V24" s="127">
        <f t="shared" si="2"/>
        <v>153048</v>
      </c>
      <c r="W24" s="127">
        <f t="shared" si="3"/>
        <v>-152755</v>
      </c>
      <c r="X24" s="127">
        <f t="shared" si="4"/>
        <v>149</v>
      </c>
    </row>
    <row r="25" spans="1:24" ht="35.25" customHeight="1" x14ac:dyDescent="0.35">
      <c r="A25" s="116"/>
      <c r="B25" s="116"/>
      <c r="C25" s="116"/>
      <c r="D25" s="131" t="s">
        <v>17</v>
      </c>
      <c r="E25" s="132">
        <v>0</v>
      </c>
      <c r="F25" s="126">
        <f>[1]FIN2011!$F17</f>
        <v>19600</v>
      </c>
      <c r="G25" s="126">
        <f>[2]FIN2012!$F17</f>
        <v>8349</v>
      </c>
      <c r="H25" s="126">
        <f>[3]FIN2013!$F17</f>
        <v>-9783</v>
      </c>
      <c r="I25" s="126">
        <f>[4]FIN2014!$F17</f>
        <v>4602</v>
      </c>
      <c r="J25" s="126">
        <v>6958</v>
      </c>
      <c r="K25" s="126">
        <v>-3205</v>
      </c>
      <c r="L25" s="126">
        <v>9974</v>
      </c>
      <c r="M25" s="125">
        <v>-3714</v>
      </c>
      <c r="N25" s="127">
        <v>-10635</v>
      </c>
      <c r="P25" s="127">
        <v>6958</v>
      </c>
      <c r="Q25" s="127">
        <v>-3205</v>
      </c>
      <c r="R25" s="127">
        <v>9974</v>
      </c>
      <c r="S25" s="127">
        <v>-3714</v>
      </c>
      <c r="U25" s="127">
        <f t="shared" si="1"/>
        <v>0</v>
      </c>
      <c r="V25" s="127">
        <f t="shared" si="2"/>
        <v>0</v>
      </c>
      <c r="W25" s="127">
        <f t="shared" si="3"/>
        <v>0</v>
      </c>
      <c r="X25" s="127">
        <f t="shared" si="4"/>
        <v>0</v>
      </c>
    </row>
    <row r="26" spans="1:24" ht="35.25" customHeight="1" x14ac:dyDescent="0.35">
      <c r="A26" s="116"/>
      <c r="B26" s="116"/>
      <c r="C26" s="116"/>
      <c r="D26" s="131" t="s">
        <v>18</v>
      </c>
      <c r="E26" s="125">
        <v>-9634</v>
      </c>
      <c r="F26" s="125">
        <f>[1]FIN2011!$F18</f>
        <v>32423</v>
      </c>
      <c r="G26" s="133" t="s">
        <v>35</v>
      </c>
      <c r="H26" s="133" t="s">
        <v>35</v>
      </c>
      <c r="I26" s="133" t="s">
        <v>35</v>
      </c>
      <c r="J26" s="133" t="s">
        <v>35</v>
      </c>
      <c r="K26" s="133" t="s">
        <v>35</v>
      </c>
      <c r="L26" s="133" t="s">
        <v>35</v>
      </c>
      <c r="M26" s="133" t="s">
        <v>35</v>
      </c>
      <c r="N26" s="134" t="s">
        <v>35</v>
      </c>
      <c r="P26" s="134" t="s">
        <v>35</v>
      </c>
      <c r="Q26" s="134" t="s">
        <v>35</v>
      </c>
      <c r="R26" s="134" t="s">
        <v>35</v>
      </c>
      <c r="S26" s="134" t="s">
        <v>35</v>
      </c>
      <c r="U26" s="134"/>
      <c r="V26" s="134"/>
      <c r="W26" s="134"/>
      <c r="X26" s="134"/>
    </row>
    <row r="27" spans="1:24" ht="35.25" customHeight="1" x14ac:dyDescent="0.35">
      <c r="A27" s="135"/>
      <c r="B27" s="135"/>
      <c r="C27" s="116"/>
      <c r="D27" s="131" t="s">
        <v>19</v>
      </c>
      <c r="E27" s="125">
        <v>346108</v>
      </c>
      <c r="F27" s="126">
        <f>[1]FIN2011!$F19</f>
        <v>-136602</v>
      </c>
      <c r="G27" s="126">
        <f>[2]FIN2012!$F19</f>
        <v>84782</v>
      </c>
      <c r="H27" s="126">
        <f>[3]FIN2013!$F19</f>
        <v>-86912</v>
      </c>
      <c r="I27" s="126">
        <f>[4]FIN2014!$F19</f>
        <v>113</v>
      </c>
      <c r="J27" s="126">
        <v>158510</v>
      </c>
      <c r="K27" s="126">
        <v>62489</v>
      </c>
      <c r="L27" s="126">
        <v>331044</v>
      </c>
      <c r="M27" s="125">
        <v>-48130</v>
      </c>
      <c r="N27" s="127">
        <v>197356</v>
      </c>
      <c r="P27" s="127">
        <v>121475</v>
      </c>
      <c r="Q27" s="127">
        <v>34582</v>
      </c>
      <c r="R27" s="127">
        <v>302541</v>
      </c>
      <c r="S27" s="127">
        <v>111037</v>
      </c>
      <c r="U27" s="127">
        <f t="shared" si="1"/>
        <v>37035</v>
      </c>
      <c r="V27" s="127">
        <f t="shared" si="2"/>
        <v>27907</v>
      </c>
      <c r="W27" s="127">
        <f t="shared" si="3"/>
        <v>28503</v>
      </c>
      <c r="X27" s="127">
        <f t="shared" si="4"/>
        <v>-159167</v>
      </c>
    </row>
    <row r="28" spans="1:24" ht="35.25" customHeight="1" x14ac:dyDescent="0.35">
      <c r="A28" s="116"/>
      <c r="B28" s="129" t="s">
        <v>20</v>
      </c>
      <c r="C28" s="129"/>
      <c r="D28" s="117"/>
      <c r="E28" s="121">
        <f t="shared" ref="E28:I28" si="13">SUM(E29:E31)</f>
        <v>11932</v>
      </c>
      <c r="F28" s="122">
        <f t="shared" si="13"/>
        <v>36689</v>
      </c>
      <c r="G28" s="122">
        <f t="shared" si="13"/>
        <v>259174</v>
      </c>
      <c r="H28" s="122">
        <f t="shared" si="13"/>
        <v>-6217</v>
      </c>
      <c r="I28" s="122">
        <f t="shared" si="13"/>
        <v>104508</v>
      </c>
      <c r="J28" s="122">
        <v>-12600</v>
      </c>
      <c r="K28" s="122">
        <v>14138</v>
      </c>
      <c r="L28" s="122">
        <v>70574</v>
      </c>
      <c r="M28" s="122">
        <v>180062</v>
      </c>
      <c r="N28" s="123">
        <v>133956</v>
      </c>
      <c r="P28" s="123">
        <v>-13005</v>
      </c>
      <c r="Q28" s="123">
        <v>12292</v>
      </c>
      <c r="R28" s="123">
        <v>90558</v>
      </c>
      <c r="S28" s="123">
        <v>159003</v>
      </c>
      <c r="U28" s="123">
        <f t="shared" si="1"/>
        <v>405</v>
      </c>
      <c r="V28" s="123">
        <f t="shared" si="2"/>
        <v>1846</v>
      </c>
      <c r="W28" s="123">
        <f t="shared" si="3"/>
        <v>-19984</v>
      </c>
      <c r="X28" s="123">
        <f t="shared" si="4"/>
        <v>21059</v>
      </c>
    </row>
    <row r="29" spans="1:24" ht="35.25" customHeight="1" x14ac:dyDescent="0.35">
      <c r="A29" s="116"/>
      <c r="B29" s="116"/>
      <c r="C29" s="131" t="s">
        <v>21</v>
      </c>
      <c r="D29" s="117"/>
      <c r="E29" s="125">
        <v>1547</v>
      </c>
      <c r="F29" s="126">
        <f>[1]FIN2011!$F21</f>
        <v>-439</v>
      </c>
      <c r="G29" s="126">
        <f>[2]FIN2012!$F21</f>
        <v>1516</v>
      </c>
      <c r="H29" s="126">
        <f>[3]FIN2013!$F21</f>
        <v>-299</v>
      </c>
      <c r="I29" s="126">
        <f>[4]FIN2014!$F21</f>
        <v>-158</v>
      </c>
      <c r="J29" s="126">
        <v>-80</v>
      </c>
      <c r="K29" s="126">
        <v>-43</v>
      </c>
      <c r="L29" s="136">
        <v>-233</v>
      </c>
      <c r="M29" s="125">
        <v>-260</v>
      </c>
      <c r="N29" s="125">
        <v>-478</v>
      </c>
      <c r="P29" s="125">
        <v>-80</v>
      </c>
      <c r="Q29" s="125">
        <v>-43</v>
      </c>
      <c r="R29" s="125">
        <v>2427</v>
      </c>
      <c r="S29" s="125">
        <v>-260</v>
      </c>
      <c r="U29" s="125">
        <f t="shared" si="1"/>
        <v>0</v>
      </c>
      <c r="V29" s="125">
        <f t="shared" si="2"/>
        <v>0</v>
      </c>
      <c r="W29" s="125">
        <f t="shared" si="3"/>
        <v>-2660</v>
      </c>
      <c r="X29" s="125">
        <f t="shared" si="4"/>
        <v>0</v>
      </c>
    </row>
    <row r="30" spans="1:24" ht="35.25" customHeight="1" x14ac:dyDescent="0.35">
      <c r="A30" s="116"/>
      <c r="B30" s="116"/>
      <c r="C30" s="131" t="s">
        <v>22</v>
      </c>
      <c r="D30" s="117"/>
      <c r="E30" s="125">
        <v>238</v>
      </c>
      <c r="F30" s="126">
        <f>[1]FIN2011!$F22</f>
        <v>-103</v>
      </c>
      <c r="G30" s="133" t="s">
        <v>35</v>
      </c>
      <c r="H30" s="133" t="s">
        <v>35</v>
      </c>
      <c r="I30" s="133" t="s">
        <v>35</v>
      </c>
      <c r="J30" s="133" t="s">
        <v>35</v>
      </c>
      <c r="K30" s="133" t="s">
        <v>35</v>
      </c>
      <c r="L30" s="133" t="s">
        <v>35</v>
      </c>
      <c r="M30" s="133" t="s">
        <v>35</v>
      </c>
      <c r="N30" s="133" t="s">
        <v>35</v>
      </c>
      <c r="P30" s="133" t="s">
        <v>35</v>
      </c>
      <c r="Q30" s="133" t="s">
        <v>35</v>
      </c>
      <c r="R30" s="133" t="s">
        <v>35</v>
      </c>
      <c r="S30" s="133" t="s">
        <v>35</v>
      </c>
      <c r="U30" s="133" t="s">
        <v>35</v>
      </c>
      <c r="V30" s="133" t="s">
        <v>35</v>
      </c>
      <c r="W30" s="133" t="s">
        <v>35</v>
      </c>
      <c r="X30" s="133" t="s">
        <v>35</v>
      </c>
    </row>
    <row r="31" spans="1:24" ht="35.25" customHeight="1" x14ac:dyDescent="0.35">
      <c r="A31" s="137"/>
      <c r="B31" s="137"/>
      <c r="C31" s="131" t="s">
        <v>23</v>
      </c>
      <c r="D31" s="117"/>
      <c r="E31" s="125">
        <v>10147</v>
      </c>
      <c r="F31" s="126">
        <f>[1]FIN2011!$F23</f>
        <v>37231</v>
      </c>
      <c r="G31" s="126">
        <f>[2]FIN2012!$F23</f>
        <v>257658</v>
      </c>
      <c r="H31" s="126">
        <f>[3]FIN2013!$F23</f>
        <v>-5918</v>
      </c>
      <c r="I31" s="126">
        <f>[4]FIN2014!$F23</f>
        <v>104666</v>
      </c>
      <c r="J31" s="126">
        <v>-12520</v>
      </c>
      <c r="K31" s="126">
        <v>14181</v>
      </c>
      <c r="L31" s="126">
        <v>70807</v>
      </c>
      <c r="M31" s="125">
        <v>180322</v>
      </c>
      <c r="N31" s="125">
        <v>134434</v>
      </c>
      <c r="P31" s="125">
        <v>-12925</v>
      </c>
      <c r="Q31" s="125">
        <v>12335</v>
      </c>
      <c r="R31" s="125">
        <v>88131</v>
      </c>
      <c r="S31" s="125">
        <v>159263</v>
      </c>
      <c r="U31" s="125">
        <f t="shared" si="1"/>
        <v>405</v>
      </c>
      <c r="V31" s="125">
        <f t="shared" si="2"/>
        <v>1846</v>
      </c>
      <c r="W31" s="125">
        <f t="shared" si="3"/>
        <v>-17324</v>
      </c>
      <c r="X31" s="125">
        <f t="shared" si="4"/>
        <v>21059</v>
      </c>
    </row>
    <row r="32" spans="1:24" ht="35.25" customHeight="1" x14ac:dyDescent="0.35">
      <c r="A32" s="116"/>
      <c r="B32" s="129" t="s">
        <v>33</v>
      </c>
      <c r="C32" s="138"/>
      <c r="D32" s="94"/>
      <c r="E32" s="121">
        <v>113589</v>
      </c>
      <c r="F32" s="122">
        <f>[1]FIN2011!$F24</f>
        <v>36024</v>
      </c>
      <c r="G32" s="122">
        <f>[2]FIN2012!$F24</f>
        <v>343434</v>
      </c>
      <c r="H32" s="122">
        <f>[3]FIN2013!$F24</f>
        <v>-46508</v>
      </c>
      <c r="I32" s="122">
        <f>[4]FIN2014!$F24</f>
        <v>387294</v>
      </c>
      <c r="J32" s="122">
        <v>-10931</v>
      </c>
      <c r="K32" s="122">
        <v>344981</v>
      </c>
      <c r="L32" s="122">
        <v>541123</v>
      </c>
      <c r="M32" s="122">
        <v>-168125</v>
      </c>
      <c r="N32" s="122">
        <v>198906</v>
      </c>
      <c r="P32" s="122">
        <v>-8394</v>
      </c>
      <c r="Q32" s="122">
        <v>282604</v>
      </c>
      <c r="R32" s="122">
        <v>600557</v>
      </c>
      <c r="S32" s="122">
        <v>-168848</v>
      </c>
      <c r="U32" s="122">
        <f t="shared" si="1"/>
        <v>-2537</v>
      </c>
      <c r="V32" s="122">
        <f t="shared" si="2"/>
        <v>62377</v>
      </c>
      <c r="W32" s="122">
        <f t="shared" si="3"/>
        <v>-59434</v>
      </c>
      <c r="X32" s="122">
        <f t="shared" si="4"/>
        <v>723</v>
      </c>
    </row>
    <row r="33" spans="1:24" ht="35.25" customHeight="1" x14ac:dyDescent="0.35">
      <c r="A33" s="116"/>
      <c r="B33" s="139" t="s">
        <v>24</v>
      </c>
      <c r="C33" s="138"/>
      <c r="D33" s="94"/>
      <c r="E33" s="140">
        <v>0</v>
      </c>
      <c r="F33" s="141">
        <f>[1]FIN2011!$F25</f>
        <v>0</v>
      </c>
      <c r="G33" s="141">
        <f>[2]FIN2012!$F25</f>
        <v>0</v>
      </c>
      <c r="H33" s="141">
        <f>[3]FIN2013!$F25</f>
        <v>0</v>
      </c>
      <c r="I33" s="141">
        <f>[4]FIN2014!$F25</f>
        <v>0</v>
      </c>
      <c r="J33" s="141">
        <v>0</v>
      </c>
      <c r="K33" s="141">
        <v>0</v>
      </c>
      <c r="L33" s="141">
        <v>0</v>
      </c>
      <c r="M33" s="140">
        <v>0</v>
      </c>
      <c r="N33" s="140">
        <v>0</v>
      </c>
      <c r="P33" s="140">
        <v>0</v>
      </c>
      <c r="Q33" s="140">
        <v>0</v>
      </c>
      <c r="R33" s="140">
        <v>0</v>
      </c>
      <c r="S33" s="140"/>
      <c r="U33" s="140">
        <f t="shared" si="1"/>
        <v>0</v>
      </c>
      <c r="V33" s="140">
        <f t="shared" si="2"/>
        <v>0</v>
      </c>
      <c r="W33" s="140">
        <f t="shared" si="3"/>
        <v>0</v>
      </c>
      <c r="X33" s="140">
        <f t="shared" si="4"/>
        <v>0</v>
      </c>
    </row>
    <row r="34" spans="1:24" ht="35.25" customHeight="1" x14ac:dyDescent="0.35">
      <c r="A34" s="86"/>
      <c r="B34" s="142" t="s">
        <v>25</v>
      </c>
      <c r="C34" s="138"/>
      <c r="D34" s="94"/>
      <c r="E34" s="121">
        <v>88958</v>
      </c>
      <c r="F34" s="122">
        <f>[1]FIN2011!$F26+[1]FIN2011!$F$27</f>
        <v>476269</v>
      </c>
      <c r="G34" s="122">
        <f>[2]FIN2012!$F26+[2]FIN2012!$F$27</f>
        <v>-56882</v>
      </c>
      <c r="H34" s="122">
        <f>[3]FIN2013!$F26+[3]FIN2013!$F$27</f>
        <v>88474</v>
      </c>
      <c r="I34" s="122">
        <f>[4]FIN2014!$F26+[4]FIN2014!$F$27</f>
        <v>175433</v>
      </c>
      <c r="J34" s="122">
        <v>35137</v>
      </c>
      <c r="K34" s="122">
        <v>36290</v>
      </c>
      <c r="L34" s="122">
        <v>-102568</v>
      </c>
      <c r="M34" s="121">
        <v>218390</v>
      </c>
      <c r="N34" s="121">
        <v>-27935</v>
      </c>
      <c r="P34" s="121">
        <v>74531</v>
      </c>
      <c r="Q34" s="121">
        <v>30791</v>
      </c>
      <c r="R34" s="121">
        <v>-18075</v>
      </c>
      <c r="S34" s="121">
        <v>56293</v>
      </c>
      <c r="U34" s="121">
        <f t="shared" si="1"/>
        <v>-39394</v>
      </c>
      <c r="V34" s="121">
        <f t="shared" si="2"/>
        <v>5499</v>
      </c>
      <c r="W34" s="121">
        <f t="shared" si="3"/>
        <v>-84493</v>
      </c>
      <c r="X34" s="121">
        <f t="shared" si="4"/>
        <v>162097</v>
      </c>
    </row>
    <row r="35" spans="1:24" s="147" customFormat="1" ht="12.75" customHeight="1" x14ac:dyDescent="0.35">
      <c r="A35" s="143"/>
      <c r="B35" s="144"/>
      <c r="C35" s="145"/>
      <c r="D35" s="146"/>
      <c r="E35" s="140"/>
      <c r="F35" s="141"/>
      <c r="G35" s="141"/>
      <c r="H35" s="141"/>
      <c r="I35" s="141"/>
      <c r="J35" s="141">
        <v>0</v>
      </c>
      <c r="K35" s="141">
        <v>0</v>
      </c>
      <c r="L35" s="141">
        <v>0</v>
      </c>
      <c r="M35" s="140">
        <v>0</v>
      </c>
      <c r="N35" s="140">
        <v>0</v>
      </c>
      <c r="P35" s="140"/>
      <c r="Q35" s="140"/>
      <c r="R35" s="140"/>
      <c r="S35" s="140"/>
      <c r="U35" s="140"/>
      <c r="V35" s="140"/>
      <c r="W35" s="140"/>
      <c r="X35" s="140"/>
    </row>
    <row r="36" spans="1:24" ht="36" customHeight="1" x14ac:dyDescent="0.35">
      <c r="A36" s="113" t="s">
        <v>32</v>
      </c>
      <c r="B36" s="113"/>
      <c r="C36" s="148"/>
      <c r="D36" s="148"/>
      <c r="E36" s="114">
        <f t="shared" ref="E36:I36" si="14">+E37+E38+E42+E51+E55+E56+E57</f>
        <v>705611</v>
      </c>
      <c r="F36" s="115">
        <f t="shared" si="14"/>
        <v>890610</v>
      </c>
      <c r="G36" s="115">
        <f t="shared" si="14"/>
        <v>933330</v>
      </c>
      <c r="H36" s="115">
        <f t="shared" si="14"/>
        <v>480834</v>
      </c>
      <c r="I36" s="115">
        <f t="shared" si="14"/>
        <v>1024523.9999999999</v>
      </c>
      <c r="J36" s="115">
        <v>375574</v>
      </c>
      <c r="K36" s="115">
        <v>706883</v>
      </c>
      <c r="L36" s="115">
        <v>731331</v>
      </c>
      <c r="M36" s="115">
        <v>362877</v>
      </c>
      <c r="N36" s="115">
        <v>920369</v>
      </c>
      <c r="P36" s="115">
        <v>533280.00000000047</v>
      </c>
      <c r="Q36" s="115">
        <v>428201</v>
      </c>
      <c r="R36" s="115">
        <v>977916</v>
      </c>
      <c r="S36" s="115">
        <v>345345</v>
      </c>
      <c r="U36" s="115">
        <f t="shared" si="1"/>
        <v>-157706.00000000047</v>
      </c>
      <c r="V36" s="115">
        <f t="shared" si="2"/>
        <v>278682</v>
      </c>
      <c r="W36" s="115">
        <f t="shared" si="3"/>
        <v>-246585</v>
      </c>
      <c r="X36" s="115">
        <f t="shared" si="4"/>
        <v>17532</v>
      </c>
    </row>
    <row r="37" spans="1:24" ht="35.25" customHeight="1" x14ac:dyDescent="0.35">
      <c r="A37" s="116"/>
      <c r="B37" s="117" t="s">
        <v>29</v>
      </c>
      <c r="C37" s="117"/>
      <c r="D37" s="117"/>
      <c r="E37" s="118">
        <v>0</v>
      </c>
      <c r="F37" s="132">
        <f>[1]FIN2011!$G6</f>
        <v>0</v>
      </c>
      <c r="G37" s="132">
        <f>[2]FIN2012!$G$6</f>
        <v>0</v>
      </c>
      <c r="H37" s="118">
        <f>[3]FIN2013!$G6</f>
        <v>0</v>
      </c>
      <c r="I37" s="118">
        <f>[4]FIN2014!$G6</f>
        <v>0</v>
      </c>
      <c r="J37" s="118">
        <v>0</v>
      </c>
      <c r="K37" s="118">
        <v>0</v>
      </c>
      <c r="L37" s="118">
        <v>0</v>
      </c>
      <c r="M37" s="118">
        <v>0</v>
      </c>
      <c r="N37" s="118">
        <v>0</v>
      </c>
      <c r="P37" s="118">
        <v>0</v>
      </c>
      <c r="Q37" s="118">
        <v>0</v>
      </c>
      <c r="R37" s="118">
        <v>0</v>
      </c>
      <c r="S37" s="118"/>
      <c r="U37" s="118">
        <f t="shared" si="1"/>
        <v>0</v>
      </c>
      <c r="V37" s="118">
        <f t="shared" si="2"/>
        <v>0</v>
      </c>
      <c r="W37" s="118">
        <f t="shared" si="3"/>
        <v>0</v>
      </c>
      <c r="X37" s="118">
        <f t="shared" si="4"/>
        <v>0</v>
      </c>
    </row>
    <row r="38" spans="1:24" ht="35.25" customHeight="1" x14ac:dyDescent="0.35">
      <c r="A38" s="116"/>
      <c r="B38" s="117" t="s">
        <v>8</v>
      </c>
      <c r="C38" s="117"/>
      <c r="D38" s="117"/>
      <c r="E38" s="140">
        <f t="shared" ref="E38:I38" si="15">SUM(E39:E41)</f>
        <v>0</v>
      </c>
      <c r="F38" s="132">
        <v>0</v>
      </c>
      <c r="G38" s="140">
        <f t="shared" si="15"/>
        <v>0</v>
      </c>
      <c r="H38" s="140">
        <f t="shared" si="15"/>
        <v>0</v>
      </c>
      <c r="I38" s="140">
        <f t="shared" si="15"/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P38" s="140">
        <v>0</v>
      </c>
      <c r="Q38" s="140">
        <v>0</v>
      </c>
      <c r="R38" s="140">
        <v>0</v>
      </c>
      <c r="S38" s="140"/>
      <c r="U38" s="140">
        <f t="shared" si="1"/>
        <v>0</v>
      </c>
      <c r="V38" s="140">
        <f t="shared" si="2"/>
        <v>0</v>
      </c>
      <c r="W38" s="140">
        <f t="shared" si="3"/>
        <v>0</v>
      </c>
      <c r="X38" s="140">
        <f t="shared" si="4"/>
        <v>0</v>
      </c>
    </row>
    <row r="39" spans="1:24" ht="35.25" customHeight="1" x14ac:dyDescent="0.35">
      <c r="A39" s="116"/>
      <c r="B39" s="116"/>
      <c r="C39" s="124" t="s">
        <v>9</v>
      </c>
      <c r="D39" s="117"/>
      <c r="E39" s="132">
        <v>0</v>
      </c>
      <c r="F39" s="132">
        <f>[1]FIN2011!$G8</f>
        <v>0</v>
      </c>
      <c r="G39" s="132">
        <f>[2]FIN2012!$G$8</f>
        <v>0</v>
      </c>
      <c r="H39" s="118">
        <f>[3]FIN2013!$G8</f>
        <v>0</v>
      </c>
      <c r="I39" s="118">
        <f>[4]FIN2014!$G8</f>
        <v>0</v>
      </c>
      <c r="J39" s="118">
        <v>0</v>
      </c>
      <c r="K39" s="118">
        <v>0</v>
      </c>
      <c r="L39" s="118">
        <v>0</v>
      </c>
      <c r="M39" s="118">
        <v>0</v>
      </c>
      <c r="N39" s="118">
        <v>0</v>
      </c>
      <c r="P39" s="118">
        <v>0</v>
      </c>
      <c r="Q39" s="118">
        <v>0</v>
      </c>
      <c r="R39" s="118">
        <v>0</v>
      </c>
      <c r="S39" s="118"/>
      <c r="U39" s="118">
        <f t="shared" si="1"/>
        <v>0</v>
      </c>
      <c r="V39" s="118">
        <f t="shared" si="2"/>
        <v>0</v>
      </c>
      <c r="W39" s="118">
        <f t="shared" si="3"/>
        <v>0</v>
      </c>
      <c r="X39" s="118">
        <f t="shared" si="4"/>
        <v>0</v>
      </c>
    </row>
    <row r="40" spans="1:24" ht="35.25" customHeight="1" x14ac:dyDescent="0.35">
      <c r="A40" s="116"/>
      <c r="B40" s="116"/>
      <c r="C40" s="128" t="s">
        <v>10</v>
      </c>
      <c r="D40" s="117"/>
      <c r="E40" s="132">
        <v>0</v>
      </c>
      <c r="F40" s="132">
        <f>[1]FIN2011!$G9</f>
        <v>0</v>
      </c>
      <c r="G40" s="132">
        <f>[2]FIN2012!$G$9</f>
        <v>0</v>
      </c>
      <c r="H40" s="118">
        <f>[3]FIN2013!$G9</f>
        <v>0</v>
      </c>
      <c r="I40" s="118">
        <f>[4]FIN2014!$G9</f>
        <v>0</v>
      </c>
      <c r="J40" s="118">
        <v>0</v>
      </c>
      <c r="K40" s="118">
        <v>0</v>
      </c>
      <c r="L40" s="118">
        <v>0</v>
      </c>
      <c r="M40" s="118">
        <v>0</v>
      </c>
      <c r="N40" s="118">
        <v>0</v>
      </c>
      <c r="P40" s="118">
        <v>0</v>
      </c>
      <c r="Q40" s="118">
        <v>0</v>
      </c>
      <c r="R40" s="118">
        <v>0</v>
      </c>
      <c r="S40" s="118"/>
      <c r="U40" s="118">
        <f t="shared" si="1"/>
        <v>0</v>
      </c>
      <c r="V40" s="118">
        <f t="shared" si="2"/>
        <v>0</v>
      </c>
      <c r="W40" s="118">
        <f t="shared" si="3"/>
        <v>0</v>
      </c>
      <c r="X40" s="118">
        <f t="shared" si="4"/>
        <v>0</v>
      </c>
    </row>
    <row r="41" spans="1:24" ht="35.25" customHeight="1" x14ac:dyDescent="0.35">
      <c r="A41" s="116"/>
      <c r="B41" s="116"/>
      <c r="C41" s="128" t="s">
        <v>11</v>
      </c>
      <c r="D41" s="117"/>
      <c r="E41" s="132">
        <v>0</v>
      </c>
      <c r="F41" s="132">
        <f>[1]FIN2011!$G10</f>
        <v>0</v>
      </c>
      <c r="G41" s="132">
        <f>[2]FIN2012!$G$10</f>
        <v>0</v>
      </c>
      <c r="H41" s="118">
        <f>[3]FIN2013!$G10</f>
        <v>0</v>
      </c>
      <c r="I41" s="118">
        <f>[4]FIN2014!$G10</f>
        <v>0</v>
      </c>
      <c r="J41" s="118">
        <v>0</v>
      </c>
      <c r="K41" s="118">
        <v>0</v>
      </c>
      <c r="L41" s="118">
        <v>0</v>
      </c>
      <c r="M41" s="118">
        <v>0</v>
      </c>
      <c r="N41" s="118">
        <v>0</v>
      </c>
      <c r="P41" s="118">
        <v>0</v>
      </c>
      <c r="Q41" s="118">
        <v>0</v>
      </c>
      <c r="R41" s="118">
        <v>0</v>
      </c>
      <c r="S41" s="118"/>
      <c r="U41" s="118">
        <f t="shared" si="1"/>
        <v>0</v>
      </c>
      <c r="V41" s="118">
        <f t="shared" si="2"/>
        <v>0</v>
      </c>
      <c r="W41" s="118">
        <f t="shared" si="3"/>
        <v>0</v>
      </c>
      <c r="X41" s="118">
        <f t="shared" si="4"/>
        <v>0</v>
      </c>
    </row>
    <row r="42" spans="1:24" ht="35.25" customHeight="1" x14ac:dyDescent="0.35">
      <c r="A42" s="116"/>
      <c r="B42" s="129" t="s">
        <v>12</v>
      </c>
      <c r="C42" s="129"/>
      <c r="D42" s="117"/>
      <c r="E42" s="121">
        <f t="shared" ref="E42:I42" si="16">+E43+E46</f>
        <v>-59183</v>
      </c>
      <c r="F42" s="122">
        <f t="shared" ref="F42:H42" si="17">+F43+F46</f>
        <v>-8825</v>
      </c>
      <c r="G42" s="122">
        <f t="shared" si="17"/>
        <v>25813</v>
      </c>
      <c r="H42" s="122">
        <f t="shared" si="17"/>
        <v>61265</v>
      </c>
      <c r="I42" s="122">
        <f t="shared" si="16"/>
        <v>82945</v>
      </c>
      <c r="J42" s="122">
        <v>-18815</v>
      </c>
      <c r="K42" s="122">
        <v>1860</v>
      </c>
      <c r="L42" s="122">
        <v>59521</v>
      </c>
      <c r="M42" s="122">
        <v>28224</v>
      </c>
      <c r="N42" s="123">
        <v>46125</v>
      </c>
      <c r="P42" s="123">
        <v>-18729</v>
      </c>
      <c r="Q42" s="123">
        <v>1716</v>
      </c>
      <c r="R42" s="123">
        <v>59521</v>
      </c>
      <c r="S42" s="123">
        <v>5843</v>
      </c>
      <c r="U42" s="123">
        <f t="shared" si="1"/>
        <v>-86</v>
      </c>
      <c r="V42" s="123">
        <f t="shared" si="2"/>
        <v>144</v>
      </c>
      <c r="W42" s="123">
        <f t="shared" si="3"/>
        <v>0</v>
      </c>
      <c r="X42" s="123">
        <f t="shared" si="4"/>
        <v>22381</v>
      </c>
    </row>
    <row r="43" spans="1:24" ht="35.25" customHeight="1" x14ac:dyDescent="0.35">
      <c r="A43" s="116"/>
      <c r="B43" s="116"/>
      <c r="C43" s="128" t="s">
        <v>13</v>
      </c>
      <c r="D43" s="117"/>
      <c r="E43" s="127">
        <f t="shared" ref="E43:I43" si="18">SUM(E44:E45)</f>
        <v>-30607</v>
      </c>
      <c r="F43" s="130">
        <f t="shared" ref="F43:H43" si="19">SUM(F44:F45)</f>
        <v>-5152</v>
      </c>
      <c r="G43" s="130">
        <f t="shared" si="19"/>
        <v>23504</v>
      </c>
      <c r="H43" s="130">
        <f t="shared" si="19"/>
        <v>14252</v>
      </c>
      <c r="I43" s="130">
        <f t="shared" si="18"/>
        <v>42051</v>
      </c>
      <c r="J43" s="130">
        <v>-24379</v>
      </c>
      <c r="K43" s="130">
        <v>-1060</v>
      </c>
      <c r="L43" s="130">
        <v>9027</v>
      </c>
      <c r="M43" s="130">
        <v>53908</v>
      </c>
      <c r="N43" s="130">
        <v>20285</v>
      </c>
      <c r="P43" s="130">
        <v>-44454</v>
      </c>
      <c r="Q43" s="130">
        <v>-41665</v>
      </c>
      <c r="R43" s="130">
        <v>9027</v>
      </c>
      <c r="S43" s="130">
        <v>31527</v>
      </c>
      <c r="U43" s="130">
        <f t="shared" si="1"/>
        <v>20075</v>
      </c>
      <c r="V43" s="130">
        <f t="shared" si="2"/>
        <v>40605</v>
      </c>
      <c r="W43" s="130">
        <f t="shared" si="3"/>
        <v>0</v>
      </c>
      <c r="X43" s="130">
        <f t="shared" si="4"/>
        <v>22381</v>
      </c>
    </row>
    <row r="44" spans="1:24" ht="35.25" customHeight="1" x14ac:dyDescent="0.35">
      <c r="A44" s="116"/>
      <c r="B44" s="116"/>
      <c r="C44" s="116"/>
      <c r="D44" s="131" t="s">
        <v>14</v>
      </c>
      <c r="E44" s="125">
        <v>-30607</v>
      </c>
      <c r="F44" s="126">
        <f>[1]FIN2011!$G13</f>
        <v>-5152</v>
      </c>
      <c r="G44" s="126">
        <f>[2]FIN2012!$G13</f>
        <v>23504</v>
      </c>
      <c r="H44" s="126">
        <f>[3]FIN2013!$G13</f>
        <v>14252</v>
      </c>
      <c r="I44" s="126">
        <f>[4]FIN2014!$G13</f>
        <v>42051</v>
      </c>
      <c r="J44" s="126">
        <v>-24379</v>
      </c>
      <c r="K44" s="126">
        <v>-1060</v>
      </c>
      <c r="L44" s="126">
        <v>9027</v>
      </c>
      <c r="M44" s="125">
        <v>53908</v>
      </c>
      <c r="N44" s="127">
        <v>20285</v>
      </c>
      <c r="P44" s="127">
        <v>-44454</v>
      </c>
      <c r="Q44" s="127">
        <v>-41665</v>
      </c>
      <c r="R44" s="127">
        <v>9027</v>
      </c>
      <c r="S44" s="127">
        <v>31527</v>
      </c>
      <c r="U44" s="127">
        <f t="shared" si="1"/>
        <v>20075</v>
      </c>
      <c r="V44" s="127">
        <f t="shared" si="2"/>
        <v>40605</v>
      </c>
      <c r="W44" s="127">
        <f t="shared" si="3"/>
        <v>0</v>
      </c>
      <c r="X44" s="127">
        <f t="shared" si="4"/>
        <v>22381</v>
      </c>
    </row>
    <row r="45" spans="1:24" ht="35.25" customHeight="1" x14ac:dyDescent="0.35">
      <c r="A45" s="116"/>
      <c r="B45" s="116"/>
      <c r="C45" s="116"/>
      <c r="D45" s="131" t="s">
        <v>15</v>
      </c>
      <c r="E45" s="132">
        <v>0</v>
      </c>
      <c r="F45" s="119">
        <f>[1]FIN2011!$G14</f>
        <v>0</v>
      </c>
      <c r="G45" s="119">
        <f>[2]FIN2012!$G14</f>
        <v>0</v>
      </c>
      <c r="H45" s="119">
        <f>[3]FIN2013!$G14</f>
        <v>0</v>
      </c>
      <c r="I45" s="119">
        <f>[4]FIN2014!$G14</f>
        <v>0</v>
      </c>
      <c r="J45" s="119">
        <v>0</v>
      </c>
      <c r="K45" s="119">
        <v>0</v>
      </c>
      <c r="L45" s="119">
        <v>0</v>
      </c>
      <c r="M45" s="132">
        <v>0</v>
      </c>
      <c r="N45" s="149">
        <v>0</v>
      </c>
      <c r="P45" s="149">
        <v>0</v>
      </c>
      <c r="Q45" s="149">
        <v>0</v>
      </c>
      <c r="R45" s="149">
        <v>0</v>
      </c>
      <c r="S45" s="149">
        <v>0</v>
      </c>
      <c r="U45" s="149">
        <f t="shared" si="1"/>
        <v>0</v>
      </c>
      <c r="V45" s="149">
        <f t="shared" si="2"/>
        <v>0</v>
      </c>
      <c r="W45" s="149">
        <f t="shared" si="3"/>
        <v>0</v>
      </c>
      <c r="X45" s="149">
        <f t="shared" si="4"/>
        <v>0</v>
      </c>
    </row>
    <row r="46" spans="1:24" ht="35.25" customHeight="1" x14ac:dyDescent="0.35">
      <c r="A46" s="116"/>
      <c r="B46" s="116"/>
      <c r="C46" s="128" t="s">
        <v>30</v>
      </c>
      <c r="D46" s="117"/>
      <c r="E46" s="127">
        <f t="shared" ref="E46:I46" si="20">SUM(E47:E50)</f>
        <v>-28576</v>
      </c>
      <c r="F46" s="130">
        <f t="shared" si="20"/>
        <v>-3673</v>
      </c>
      <c r="G46" s="130">
        <f t="shared" si="20"/>
        <v>2309</v>
      </c>
      <c r="H46" s="130">
        <f t="shared" si="20"/>
        <v>47013</v>
      </c>
      <c r="I46" s="130">
        <f t="shared" si="20"/>
        <v>40894</v>
      </c>
      <c r="J46" s="130">
        <v>5564</v>
      </c>
      <c r="K46" s="130">
        <v>2920</v>
      </c>
      <c r="L46" s="130">
        <v>50494</v>
      </c>
      <c r="M46" s="130">
        <v>-25684</v>
      </c>
      <c r="N46" s="130">
        <v>25840</v>
      </c>
      <c r="P46" s="130">
        <v>25725</v>
      </c>
      <c r="Q46" s="130">
        <v>43381</v>
      </c>
      <c r="R46" s="130">
        <v>50494</v>
      </c>
      <c r="S46" s="130">
        <v>-25684</v>
      </c>
      <c r="U46" s="130">
        <f t="shared" si="1"/>
        <v>-20161</v>
      </c>
      <c r="V46" s="130">
        <f t="shared" si="2"/>
        <v>-40461</v>
      </c>
      <c r="W46" s="130">
        <f t="shared" si="3"/>
        <v>0</v>
      </c>
      <c r="X46" s="130">
        <f t="shared" si="4"/>
        <v>0</v>
      </c>
    </row>
    <row r="47" spans="1:24" ht="35.25" customHeight="1" x14ac:dyDescent="0.35">
      <c r="A47" s="116"/>
      <c r="B47" s="116"/>
      <c r="C47" s="116"/>
      <c r="D47" s="131" t="s">
        <v>16</v>
      </c>
      <c r="E47" s="132">
        <v>0</v>
      </c>
      <c r="F47" s="119">
        <f>[1]FIN2011!$G16</f>
        <v>0</v>
      </c>
      <c r="G47" s="119">
        <f>[2]FIN2012!$G$16</f>
        <v>0</v>
      </c>
      <c r="H47" s="119">
        <f>[3]FIN2013!$G16</f>
        <v>0</v>
      </c>
      <c r="I47" s="119">
        <f>[4]FIN2014!$G16</f>
        <v>0</v>
      </c>
      <c r="J47" s="119">
        <v>0</v>
      </c>
      <c r="K47" s="119">
        <v>0</v>
      </c>
      <c r="L47" s="119">
        <v>0</v>
      </c>
      <c r="M47" s="132">
        <v>0</v>
      </c>
      <c r="N47" s="149">
        <v>0</v>
      </c>
      <c r="P47" s="149">
        <v>0</v>
      </c>
      <c r="Q47" s="149">
        <v>0</v>
      </c>
      <c r="R47" s="149">
        <v>0</v>
      </c>
      <c r="S47" s="149"/>
      <c r="U47" s="149">
        <f t="shared" si="1"/>
        <v>0</v>
      </c>
      <c r="V47" s="149">
        <f t="shared" si="2"/>
        <v>0</v>
      </c>
      <c r="W47" s="149">
        <f t="shared" si="3"/>
        <v>0</v>
      </c>
      <c r="X47" s="149">
        <f t="shared" si="4"/>
        <v>0</v>
      </c>
    </row>
    <row r="48" spans="1:24" ht="35.25" customHeight="1" x14ac:dyDescent="0.35">
      <c r="A48" s="116"/>
      <c r="B48" s="116"/>
      <c r="C48" s="116"/>
      <c r="D48" s="131" t="s">
        <v>17</v>
      </c>
      <c r="E48" s="132">
        <v>0</v>
      </c>
      <c r="F48" s="119">
        <f>[1]FIN2011!$G17</f>
        <v>0</v>
      </c>
      <c r="G48" s="119">
        <f>[2]FIN2012!$G$16</f>
        <v>0</v>
      </c>
      <c r="H48" s="119">
        <f>[3]FIN2013!$G17</f>
        <v>0</v>
      </c>
      <c r="I48" s="119">
        <f>[4]FIN2014!$G17</f>
        <v>0</v>
      </c>
      <c r="J48" s="119">
        <v>0</v>
      </c>
      <c r="K48" s="119">
        <v>0</v>
      </c>
      <c r="L48" s="119">
        <v>0</v>
      </c>
      <c r="M48" s="132">
        <v>0</v>
      </c>
      <c r="N48" s="149">
        <v>0</v>
      </c>
      <c r="P48" s="149">
        <v>0</v>
      </c>
      <c r="Q48" s="149">
        <v>0</v>
      </c>
      <c r="R48" s="149">
        <v>0</v>
      </c>
      <c r="S48" s="149"/>
      <c r="U48" s="149">
        <f t="shared" si="1"/>
        <v>0</v>
      </c>
      <c r="V48" s="149">
        <f t="shared" si="2"/>
        <v>0</v>
      </c>
      <c r="W48" s="149">
        <f t="shared" si="3"/>
        <v>0</v>
      </c>
      <c r="X48" s="149">
        <f t="shared" si="4"/>
        <v>0</v>
      </c>
    </row>
    <row r="49" spans="1:24" ht="35.25" customHeight="1" x14ac:dyDescent="0.35">
      <c r="A49" s="116"/>
      <c r="B49" s="116"/>
      <c r="C49" s="116"/>
      <c r="D49" s="131" t="s">
        <v>18</v>
      </c>
      <c r="E49" s="125">
        <v>-726</v>
      </c>
      <c r="F49" s="125">
        <f>[1]FIN2011!$G18</f>
        <v>7950</v>
      </c>
      <c r="G49" s="133" t="s">
        <v>35</v>
      </c>
      <c r="H49" s="133" t="s">
        <v>35</v>
      </c>
      <c r="I49" s="133" t="s">
        <v>35</v>
      </c>
      <c r="J49" s="133" t="s">
        <v>35</v>
      </c>
      <c r="K49" s="133" t="s">
        <v>35</v>
      </c>
      <c r="L49" s="133" t="s">
        <v>35</v>
      </c>
      <c r="M49" s="133" t="s">
        <v>35</v>
      </c>
      <c r="N49" s="134" t="s">
        <v>35</v>
      </c>
      <c r="P49" s="134" t="s">
        <v>35</v>
      </c>
      <c r="Q49" s="134" t="s">
        <v>35</v>
      </c>
      <c r="R49" s="134" t="s">
        <v>35</v>
      </c>
      <c r="S49" s="134" t="s">
        <v>35</v>
      </c>
      <c r="U49" s="134"/>
      <c r="V49" s="134"/>
      <c r="W49" s="134"/>
      <c r="X49" s="134"/>
    </row>
    <row r="50" spans="1:24" ht="35.25" customHeight="1" x14ac:dyDescent="0.35">
      <c r="A50" s="135"/>
      <c r="B50" s="135"/>
      <c r="C50" s="116"/>
      <c r="D50" s="131" t="s">
        <v>19</v>
      </c>
      <c r="E50" s="125">
        <v>-27850</v>
      </c>
      <c r="F50" s="126">
        <f>[1]FIN2011!$G19</f>
        <v>-11623</v>
      </c>
      <c r="G50" s="126">
        <f>[2]FIN2012!$G19</f>
        <v>2309</v>
      </c>
      <c r="H50" s="126">
        <f>[3]FIN2013!$G19</f>
        <v>47013</v>
      </c>
      <c r="I50" s="126">
        <f>[4]FIN2014!$G19</f>
        <v>40894</v>
      </c>
      <c r="J50" s="126">
        <v>5564</v>
      </c>
      <c r="K50" s="126">
        <v>2920</v>
      </c>
      <c r="L50" s="126">
        <v>50494</v>
      </c>
      <c r="M50" s="125">
        <v>-25684</v>
      </c>
      <c r="N50" s="127">
        <v>25840</v>
      </c>
      <c r="P50" s="127">
        <v>25725</v>
      </c>
      <c r="Q50" s="127">
        <v>43381</v>
      </c>
      <c r="R50" s="127">
        <v>50494</v>
      </c>
      <c r="S50" s="127">
        <v>-25684</v>
      </c>
      <c r="U50" s="127">
        <f t="shared" si="1"/>
        <v>-20161</v>
      </c>
      <c r="V50" s="127">
        <f t="shared" si="2"/>
        <v>-40461</v>
      </c>
      <c r="W50" s="127">
        <f t="shared" si="3"/>
        <v>0</v>
      </c>
      <c r="X50" s="127">
        <f t="shared" si="4"/>
        <v>0</v>
      </c>
    </row>
    <row r="51" spans="1:24" ht="35.25" customHeight="1" x14ac:dyDescent="0.35">
      <c r="A51" s="116"/>
      <c r="B51" s="129" t="s">
        <v>20</v>
      </c>
      <c r="C51" s="129"/>
      <c r="D51" s="117"/>
      <c r="E51" s="121">
        <f t="shared" ref="E51:I51" si="21">SUM(E52:E54)</f>
        <v>67421</v>
      </c>
      <c r="F51" s="122">
        <f t="shared" si="21"/>
        <v>49842</v>
      </c>
      <c r="G51" s="122">
        <f t="shared" si="21"/>
        <v>201568</v>
      </c>
      <c r="H51" s="122">
        <f t="shared" si="21"/>
        <v>168044</v>
      </c>
      <c r="I51" s="122">
        <f t="shared" si="21"/>
        <v>-1700</v>
      </c>
      <c r="J51" s="122">
        <v>20653</v>
      </c>
      <c r="K51" s="122">
        <v>-22466</v>
      </c>
      <c r="L51" s="122">
        <v>-17309</v>
      </c>
      <c r="M51" s="122">
        <v>70039</v>
      </c>
      <c r="N51" s="123">
        <v>74412</v>
      </c>
      <c r="P51" s="123">
        <v>26063</v>
      </c>
      <c r="Q51" s="123">
        <v>92946</v>
      </c>
      <c r="R51" s="123">
        <v>-91657</v>
      </c>
      <c r="S51" s="123">
        <v>61488</v>
      </c>
      <c r="U51" s="123">
        <f t="shared" si="1"/>
        <v>-5410</v>
      </c>
      <c r="V51" s="123">
        <f t="shared" si="2"/>
        <v>-115412</v>
      </c>
      <c r="W51" s="123">
        <f t="shared" si="3"/>
        <v>74348</v>
      </c>
      <c r="X51" s="123">
        <f t="shared" si="4"/>
        <v>8551</v>
      </c>
    </row>
    <row r="52" spans="1:24" ht="35.25" customHeight="1" x14ac:dyDescent="0.35">
      <c r="A52" s="116"/>
      <c r="B52" s="116"/>
      <c r="C52" s="131" t="s">
        <v>21</v>
      </c>
      <c r="D52" s="117"/>
      <c r="E52" s="132">
        <v>0</v>
      </c>
      <c r="F52" s="119">
        <f>[1]FIN2011!$G21</f>
        <v>0</v>
      </c>
      <c r="G52" s="119">
        <f>[2]FIN2012!$G21</f>
        <v>0</v>
      </c>
      <c r="H52" s="119">
        <f>[3]FIN2013!$G21</f>
        <v>0</v>
      </c>
      <c r="I52" s="119">
        <f>[4]FIN2014!$G21</f>
        <v>0</v>
      </c>
      <c r="J52" s="119">
        <v>0</v>
      </c>
      <c r="K52" s="119">
        <v>0</v>
      </c>
      <c r="L52" s="119">
        <v>0</v>
      </c>
      <c r="M52" s="132">
        <v>0</v>
      </c>
      <c r="N52" s="149">
        <v>0</v>
      </c>
      <c r="P52" s="149">
        <v>0</v>
      </c>
      <c r="Q52" s="149">
        <v>0</v>
      </c>
      <c r="R52" s="149">
        <v>0</v>
      </c>
      <c r="S52" s="149"/>
      <c r="U52" s="149">
        <f t="shared" si="1"/>
        <v>0</v>
      </c>
      <c r="V52" s="149">
        <f t="shared" si="2"/>
        <v>0</v>
      </c>
      <c r="W52" s="149">
        <f t="shared" si="3"/>
        <v>0</v>
      </c>
      <c r="X52" s="149">
        <f t="shared" si="4"/>
        <v>0</v>
      </c>
    </row>
    <row r="53" spans="1:24" ht="35.25" customHeight="1" x14ac:dyDescent="0.35">
      <c r="A53" s="116"/>
      <c r="B53" s="116"/>
      <c r="C53" s="131" t="s">
        <v>22</v>
      </c>
      <c r="D53" s="117"/>
      <c r="E53" s="132">
        <v>0</v>
      </c>
      <c r="F53" s="119">
        <f>[1]FIN2011!$G22</f>
        <v>0</v>
      </c>
      <c r="G53" s="119">
        <f>[2]FIN2012!$G22</f>
        <v>0</v>
      </c>
      <c r="H53" s="119">
        <f>[3]FIN2013!$G22</f>
        <v>0</v>
      </c>
      <c r="I53" s="119">
        <f>[4]FIN2014!$G22</f>
        <v>0</v>
      </c>
      <c r="J53" s="119">
        <v>0</v>
      </c>
      <c r="K53" s="119">
        <v>0</v>
      </c>
      <c r="L53" s="119">
        <v>0</v>
      </c>
      <c r="M53" s="132">
        <v>0</v>
      </c>
      <c r="N53" s="149">
        <v>0</v>
      </c>
      <c r="P53" s="149">
        <v>0</v>
      </c>
      <c r="Q53" s="149">
        <v>0</v>
      </c>
      <c r="R53" s="149">
        <v>0</v>
      </c>
      <c r="S53" s="149"/>
      <c r="U53" s="149">
        <f t="shared" si="1"/>
        <v>0</v>
      </c>
      <c r="V53" s="149">
        <f t="shared" si="2"/>
        <v>0</v>
      </c>
      <c r="W53" s="149">
        <f t="shared" si="3"/>
        <v>0</v>
      </c>
      <c r="X53" s="149">
        <f t="shared" si="4"/>
        <v>0</v>
      </c>
    </row>
    <row r="54" spans="1:24" ht="35.25" customHeight="1" x14ac:dyDescent="0.35">
      <c r="A54" s="137"/>
      <c r="B54" s="137"/>
      <c r="C54" s="131" t="s">
        <v>23</v>
      </c>
      <c r="D54" s="117"/>
      <c r="E54" s="125">
        <v>67421</v>
      </c>
      <c r="F54" s="126">
        <f>[1]FIN2011!$G23</f>
        <v>49842</v>
      </c>
      <c r="G54" s="126">
        <f>[2]FIN2012!$G23</f>
        <v>201568</v>
      </c>
      <c r="H54" s="126">
        <f>[3]FIN2013!$G23</f>
        <v>168044</v>
      </c>
      <c r="I54" s="126">
        <f>[4]FIN2014!$G23</f>
        <v>-1700</v>
      </c>
      <c r="J54" s="126">
        <v>20653</v>
      </c>
      <c r="K54" s="126">
        <v>-22466</v>
      </c>
      <c r="L54" s="126">
        <v>-17309</v>
      </c>
      <c r="M54" s="125">
        <v>70039</v>
      </c>
      <c r="N54" s="127">
        <v>74412</v>
      </c>
      <c r="P54" s="127">
        <v>26063</v>
      </c>
      <c r="Q54" s="127">
        <v>92946</v>
      </c>
      <c r="R54" s="127">
        <v>-91657</v>
      </c>
      <c r="S54" s="127">
        <v>61488</v>
      </c>
      <c r="U54" s="127">
        <f t="shared" si="1"/>
        <v>-5410</v>
      </c>
      <c r="V54" s="127">
        <f t="shared" si="2"/>
        <v>-115412</v>
      </c>
      <c r="W54" s="127">
        <f t="shared" si="3"/>
        <v>74348</v>
      </c>
      <c r="X54" s="127">
        <f t="shared" si="4"/>
        <v>8551</v>
      </c>
    </row>
    <row r="55" spans="1:24" ht="35.25" customHeight="1" x14ac:dyDescent="0.35">
      <c r="A55" s="116"/>
      <c r="B55" s="129" t="s">
        <v>33</v>
      </c>
      <c r="C55" s="138"/>
      <c r="D55" s="94"/>
      <c r="E55" s="121">
        <v>394926</v>
      </c>
      <c r="F55" s="122">
        <f>[1]FIN2011!$G24</f>
        <v>2375</v>
      </c>
      <c r="G55" s="122">
        <f>[2]FIN2012!$G24</f>
        <v>415694</v>
      </c>
      <c r="H55" s="122">
        <f>[3]FIN2013!$G24</f>
        <v>293146</v>
      </c>
      <c r="I55" s="122">
        <f>[4]FIN2014!$G24</f>
        <v>549271.99999999988</v>
      </c>
      <c r="J55" s="122">
        <v>244882</v>
      </c>
      <c r="K55" s="122">
        <v>280911</v>
      </c>
      <c r="L55" s="122">
        <v>293723</v>
      </c>
      <c r="M55" s="121">
        <v>123358</v>
      </c>
      <c r="N55" s="150">
        <v>294735</v>
      </c>
      <c r="P55" s="150">
        <v>354195.00000000047</v>
      </c>
      <c r="Q55" s="150">
        <v>320139</v>
      </c>
      <c r="R55" s="150">
        <v>192570</v>
      </c>
      <c r="S55" s="150">
        <v>129189</v>
      </c>
      <c r="U55" s="150">
        <f t="shared" si="1"/>
        <v>-109313.00000000047</v>
      </c>
      <c r="V55" s="150">
        <f t="shared" si="2"/>
        <v>-39228</v>
      </c>
      <c r="W55" s="150">
        <f t="shared" si="3"/>
        <v>101153</v>
      </c>
      <c r="X55" s="150">
        <f t="shared" si="4"/>
        <v>-5831</v>
      </c>
    </row>
    <row r="56" spans="1:24" ht="35.25" customHeight="1" x14ac:dyDescent="0.35">
      <c r="A56" s="116"/>
      <c r="B56" s="139" t="s">
        <v>24</v>
      </c>
      <c r="C56" s="138"/>
      <c r="D56" s="94"/>
      <c r="E56" s="121">
        <v>200590</v>
      </c>
      <c r="F56" s="122">
        <f>[1]FIN2011!$G25</f>
        <v>141569</v>
      </c>
      <c r="G56" s="122">
        <f>[2]FIN2012!$G25</f>
        <v>88824</v>
      </c>
      <c r="H56" s="122">
        <f>[3]FIN2013!$G25</f>
        <v>58802</v>
      </c>
      <c r="I56" s="122">
        <f>[4]FIN2014!$G25</f>
        <v>332287</v>
      </c>
      <c r="J56" s="122">
        <v>204337</v>
      </c>
      <c r="K56" s="122">
        <v>374620</v>
      </c>
      <c r="L56" s="122">
        <v>482992</v>
      </c>
      <c r="M56" s="121">
        <v>243544</v>
      </c>
      <c r="N56" s="150">
        <v>565259</v>
      </c>
      <c r="P56" s="150">
        <v>207182</v>
      </c>
      <c r="Q56" s="150">
        <v>138161</v>
      </c>
      <c r="R56" s="150">
        <v>752693</v>
      </c>
      <c r="S56" s="150">
        <v>243542</v>
      </c>
      <c r="U56" s="150">
        <f t="shared" si="1"/>
        <v>-2845</v>
      </c>
      <c r="V56" s="150">
        <f t="shared" si="2"/>
        <v>236459</v>
      </c>
      <c r="W56" s="150">
        <f t="shared" si="3"/>
        <v>-269701</v>
      </c>
      <c r="X56" s="150">
        <f t="shared" si="4"/>
        <v>2</v>
      </c>
    </row>
    <row r="57" spans="1:24" ht="35.25" customHeight="1" x14ac:dyDescent="0.35">
      <c r="A57" s="116"/>
      <c r="B57" s="142" t="s">
        <v>26</v>
      </c>
      <c r="C57" s="138"/>
      <c r="D57" s="94"/>
      <c r="E57" s="121">
        <v>101857</v>
      </c>
      <c r="F57" s="122">
        <f>[1]FIN2011!$G26+[1]FIN2011!$G$27</f>
        <v>705649</v>
      </c>
      <c r="G57" s="122">
        <f>[2]FIN2012!$G26+[2]FIN2012!$G$27</f>
        <v>201431</v>
      </c>
      <c r="H57" s="122">
        <f>[3]FIN2013!$G26+[3]FIN2013!$G$27</f>
        <v>-100423</v>
      </c>
      <c r="I57" s="122">
        <f>[4]FIN2014!$G26+[4]FIN2014!$G$27</f>
        <v>61720</v>
      </c>
      <c r="J57" s="122">
        <v>-75483</v>
      </c>
      <c r="K57" s="122">
        <v>71958</v>
      </c>
      <c r="L57" s="122">
        <v>-87596</v>
      </c>
      <c r="M57" s="121">
        <v>-102288</v>
      </c>
      <c r="N57" s="150">
        <v>-60162</v>
      </c>
      <c r="P57" s="150">
        <v>-35431</v>
      </c>
      <c r="Q57" s="150">
        <v>-124761</v>
      </c>
      <c r="R57" s="150">
        <v>64789</v>
      </c>
      <c r="S57" s="150">
        <v>-94717</v>
      </c>
      <c r="U57" s="150">
        <f t="shared" si="1"/>
        <v>-40052</v>
      </c>
      <c r="V57" s="150">
        <f t="shared" si="2"/>
        <v>196719</v>
      </c>
      <c r="W57" s="150">
        <f t="shared" si="3"/>
        <v>-152385</v>
      </c>
      <c r="X57" s="150">
        <f t="shared" si="4"/>
        <v>-7571</v>
      </c>
    </row>
    <row r="58" spans="1:24" s="147" customFormat="1" ht="12.75" customHeight="1" x14ac:dyDescent="0.35">
      <c r="A58" s="151"/>
      <c r="B58" s="144"/>
      <c r="C58" s="145"/>
      <c r="D58" s="146"/>
      <c r="E58" s="140"/>
      <c r="F58" s="141"/>
      <c r="G58" s="141"/>
      <c r="H58" s="141"/>
      <c r="I58" s="141"/>
      <c r="J58" s="141">
        <v>0</v>
      </c>
      <c r="K58" s="141">
        <v>0</v>
      </c>
      <c r="L58" s="141">
        <v>0</v>
      </c>
      <c r="M58" s="140">
        <v>0</v>
      </c>
      <c r="N58" s="152">
        <v>0</v>
      </c>
      <c r="P58" s="152"/>
      <c r="Q58" s="152"/>
      <c r="R58" s="152"/>
      <c r="S58" s="152"/>
      <c r="U58" s="152"/>
      <c r="V58" s="152"/>
      <c r="W58" s="152"/>
      <c r="X58" s="152"/>
    </row>
    <row r="59" spans="1:24" ht="36" customHeight="1" x14ac:dyDescent="0.35">
      <c r="A59" s="153" t="s">
        <v>34</v>
      </c>
      <c r="B59" s="153"/>
      <c r="C59" s="154"/>
      <c r="D59" s="154"/>
      <c r="E59" s="155">
        <f t="shared" ref="E59:I59" si="22">E13-E36</f>
        <v>163327</v>
      </c>
      <c r="F59" s="156">
        <f t="shared" si="22"/>
        <v>41580</v>
      </c>
      <c r="G59" s="156">
        <f t="shared" si="22"/>
        <v>256267</v>
      </c>
      <c r="H59" s="156">
        <f t="shared" si="22"/>
        <v>-198446</v>
      </c>
      <c r="I59" s="156">
        <f t="shared" si="22"/>
        <v>470943.00000000012</v>
      </c>
      <c r="J59" s="156">
        <v>81762</v>
      </c>
      <c r="K59" s="156">
        <v>339286</v>
      </c>
      <c r="L59" s="156">
        <v>362026</v>
      </c>
      <c r="M59" s="156">
        <v>-147688</v>
      </c>
      <c r="N59" s="156">
        <v>220148</v>
      </c>
      <c r="P59" s="156">
        <v>-22665.000000000466</v>
      </c>
      <c r="Q59" s="156">
        <v>333411</v>
      </c>
      <c r="R59" s="156">
        <v>442596</v>
      </c>
      <c r="S59" s="156">
        <v>-155451</v>
      </c>
      <c r="U59" s="156">
        <f t="shared" si="1"/>
        <v>104427.00000000047</v>
      </c>
      <c r="V59" s="156">
        <f t="shared" si="2"/>
        <v>5875</v>
      </c>
      <c r="W59" s="156">
        <f t="shared" si="3"/>
        <v>-80570</v>
      </c>
      <c r="X59" s="156">
        <f t="shared" si="4"/>
        <v>7763</v>
      </c>
    </row>
    <row r="60" spans="1:24" s="131" customFormat="1" ht="30" customHeight="1" x14ac:dyDescent="0.2">
      <c r="A60" s="131" t="s">
        <v>28</v>
      </c>
      <c r="E60" s="157">
        <f t="shared" ref="E60:I60" si="23">E11-E59</f>
        <v>0</v>
      </c>
      <c r="F60" s="157">
        <f t="shared" si="23"/>
        <v>0</v>
      </c>
      <c r="G60" s="157">
        <f t="shared" si="23"/>
        <v>0</v>
      </c>
      <c r="H60" s="157">
        <f t="shared" si="23"/>
        <v>0</v>
      </c>
      <c r="I60" s="157">
        <f t="shared" si="23"/>
        <v>0</v>
      </c>
      <c r="J60" s="157">
        <v>0</v>
      </c>
      <c r="K60" s="157">
        <v>0.49649184558074921</v>
      </c>
      <c r="L60" s="157">
        <v>0</v>
      </c>
      <c r="M60" s="157">
        <v>-0.23514842905569822</v>
      </c>
      <c r="N60" s="157">
        <v>-0.16391323856078088</v>
      </c>
      <c r="P60" s="157">
        <v>4.6566128730773926E-10</v>
      </c>
      <c r="Q60" s="157">
        <v>0</v>
      </c>
      <c r="R60" s="157">
        <v>0</v>
      </c>
      <c r="S60" s="157">
        <v>0</v>
      </c>
      <c r="U60" s="157">
        <f t="shared" si="1"/>
        <v>-4.6566128730773926E-10</v>
      </c>
      <c r="V60" s="157">
        <f t="shared" si="2"/>
        <v>0.49649184558074921</v>
      </c>
      <c r="W60" s="157">
        <f t="shared" si="3"/>
        <v>0</v>
      </c>
      <c r="X60" s="157">
        <f t="shared" si="4"/>
        <v>-0.23514842905569822</v>
      </c>
    </row>
    <row r="61" spans="1:24" ht="24.95" customHeight="1" x14ac:dyDescent="0.35"/>
    <row r="62" spans="1:24" ht="24.95" customHeight="1" x14ac:dyDescent="0.35"/>
    <row r="63" spans="1:24" ht="24.95" customHeight="1" x14ac:dyDescent="0.35"/>
    <row r="64" spans="1:24" ht="24.95" customHeight="1" x14ac:dyDescent="0.35"/>
    <row r="65" ht="24.95" customHeight="1" x14ac:dyDescent="0.35"/>
    <row r="66" ht="24.95" customHeight="1" x14ac:dyDescent="0.35"/>
    <row r="67" ht="24.95" customHeight="1" x14ac:dyDescent="0.35"/>
    <row r="68" ht="24.95" customHeight="1" x14ac:dyDescent="0.35"/>
    <row r="69" ht="24.95" customHeight="1" x14ac:dyDescent="0.35"/>
    <row r="70" ht="24.95" customHeight="1" x14ac:dyDescent="0.35"/>
    <row r="71" ht="24.95" customHeight="1" x14ac:dyDescent="0.35"/>
    <row r="72" ht="24.95" customHeight="1" x14ac:dyDescent="0.35"/>
    <row r="73" ht="24.95" customHeight="1" x14ac:dyDescent="0.35"/>
    <row r="74" ht="24.95" customHeight="1" x14ac:dyDescent="0.35"/>
    <row r="75" ht="24.95" customHeight="1" x14ac:dyDescent="0.35"/>
    <row r="76" ht="24.95" customHeight="1" x14ac:dyDescent="0.35"/>
    <row r="77" ht="24.95" customHeight="1" x14ac:dyDescent="0.35"/>
    <row r="78" ht="24.95" customHeight="1" x14ac:dyDescent="0.35"/>
    <row r="79" ht="24.95" customHeight="1" x14ac:dyDescent="0.35"/>
    <row r="80" ht="24.95" customHeight="1" x14ac:dyDescent="0.35"/>
    <row r="81" ht="24.95" customHeight="1" x14ac:dyDescent="0.35"/>
    <row r="82" ht="24.95" customHeight="1" x14ac:dyDescent="0.35"/>
    <row r="83" ht="24.95" customHeight="1" x14ac:dyDescent="0.35"/>
    <row r="84" ht="24.95" customHeight="1" x14ac:dyDescent="0.35"/>
    <row r="85" ht="24.95" customHeight="1" x14ac:dyDescent="0.35"/>
    <row r="86" ht="24.95" customHeight="1" x14ac:dyDescent="0.35"/>
    <row r="87" ht="24.95" customHeight="1" x14ac:dyDescent="0.35"/>
    <row r="88" ht="24.95" customHeight="1" x14ac:dyDescent="0.35"/>
    <row r="89" ht="24.95" customHeight="1" x14ac:dyDescent="0.35"/>
    <row r="90" ht="24.95" customHeight="1" x14ac:dyDescent="0.35"/>
    <row r="91" ht="24.95" customHeight="1" x14ac:dyDescent="0.35"/>
    <row r="92" ht="24.95" customHeight="1" x14ac:dyDescent="0.35"/>
    <row r="93" ht="24.95" customHeight="1" x14ac:dyDescent="0.35"/>
    <row r="94" ht="24.95" customHeight="1" x14ac:dyDescent="0.35"/>
    <row r="95" ht="24.95" customHeight="1" x14ac:dyDescent="0.35"/>
    <row r="96" ht="24.95" customHeight="1" x14ac:dyDescent="0.35"/>
    <row r="97" ht="24.95" customHeight="1" x14ac:dyDescent="0.35"/>
    <row r="98" ht="24.95" customHeight="1" x14ac:dyDescent="0.35"/>
    <row r="99" ht="24.95" customHeight="1" x14ac:dyDescent="0.35"/>
    <row r="100" ht="24.95" customHeight="1" x14ac:dyDescent="0.35"/>
    <row r="101" ht="24.95" customHeight="1" x14ac:dyDescent="0.35"/>
    <row r="102" ht="24.95" customHeight="1" x14ac:dyDescent="0.35"/>
    <row r="103" ht="24.95" customHeight="1" x14ac:dyDescent="0.35"/>
    <row r="104" ht="24.95" customHeight="1" x14ac:dyDescent="0.35"/>
    <row r="105" ht="24.95" customHeight="1" x14ac:dyDescent="0.35"/>
    <row r="106" ht="24.95" customHeight="1" x14ac:dyDescent="0.35"/>
    <row r="107" ht="24.95" customHeight="1" x14ac:dyDescent="0.35"/>
    <row r="108" ht="24.95" customHeight="1" x14ac:dyDescent="0.35"/>
    <row r="109" ht="24.95" customHeight="1" x14ac:dyDescent="0.35"/>
    <row r="110" ht="24.95" customHeight="1" x14ac:dyDescent="0.35"/>
    <row r="111" ht="24.95" customHeight="1" x14ac:dyDescent="0.35"/>
    <row r="112" ht="24.95" customHeight="1" x14ac:dyDescent="0.35"/>
    <row r="113" ht="24.95" customHeight="1" x14ac:dyDescent="0.35"/>
    <row r="114" ht="24.95" customHeight="1" x14ac:dyDescent="0.35"/>
    <row r="115" ht="24.95" customHeight="1" x14ac:dyDescent="0.35"/>
    <row r="116" ht="24.95" customHeight="1" x14ac:dyDescent="0.35"/>
    <row r="117" ht="24.95" customHeight="1" x14ac:dyDescent="0.35"/>
    <row r="118" ht="24.95" customHeight="1" x14ac:dyDescent="0.35"/>
    <row r="119" ht="24.95" customHeight="1" x14ac:dyDescent="0.35"/>
  </sheetData>
  <mergeCells count="5">
    <mergeCell ref="A5:D5"/>
    <mergeCell ref="A1:M1"/>
    <mergeCell ref="A3:N3"/>
    <mergeCell ref="P4:S4"/>
    <mergeCell ref="U4:X4"/>
  </mergeCells>
  <phoneticPr fontId="3" type="noConversion"/>
  <printOptions horizontalCentered="1"/>
  <pageMargins left="0.47244094488188981" right="0.51181102362204722" top="0.86614173228346458" bottom="0.39370078740157483" header="0" footer="0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2021-02-18T10:47:29Z</cp:lastPrinted>
  <dcterms:created xsi:type="dcterms:W3CDTF">2009-03-21T10:57:44Z</dcterms:created>
  <dcterms:modified xsi:type="dcterms:W3CDTF">2021-03-24T06:35:01Z</dcterms:modified>
</cp:coreProperties>
</file>